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 codeName="{AE6600E7-7A62-396C-DE95-9942FA9DD81E}"/>
  <workbookPr codeName="ThisWorkbook"/>
  <workbookProtection workbookAlgorithmName="SHA-512" workbookHashValue="XmPe6tB6nNt+9UDkqDiPpglUnvaqHHh9IBdxAvpUUl5jMK9Dqh0enGDDQEh4+5ueBt37vWo1SBSnpaP8DjzFbw==" workbookSpinCount="100000" workbookSaltValue="A2U0g5wPO43EZ3DpVl4m0w==" lockStructure="1"/>
  <bookViews>
    <workbookView xWindow="36616" yWindow="65461" windowWidth="29040" windowHeight="15840" firstSheet="1" activeTab="1"/>
  </bookViews>
  <sheets>
    <sheet name="Foglio1" sheetId="4" state="hidden" r:id="rId1"/>
    <sheet name="UTA" sheetId="3" r:id="rId2"/>
  </sheets>
  <definedNames>
    <definedName name="_xlnm.Print_Area" localSheetId="1">'UTA'!$A$3:$N$82</definedName>
  </definedNames>
  <calcPr calcId="191029"/>
  <extLst/>
</workbook>
</file>

<file path=xl/sharedStrings.xml><?xml version="1.0" encoding="utf-8"?>
<sst xmlns="http://schemas.openxmlformats.org/spreadsheetml/2006/main" count="386" uniqueCount="307">
  <si>
    <t>[°C]</t>
  </si>
  <si>
    <t>[kW]</t>
  </si>
  <si>
    <t>[kg/s]</t>
  </si>
  <si>
    <t>tubazione</t>
  </si>
  <si>
    <t>VI</t>
  </si>
  <si>
    <t>VM</t>
  </si>
  <si>
    <t>potenza</t>
  </si>
  <si>
    <t xml:space="preserve">T </t>
  </si>
  <si>
    <t>UR</t>
  </si>
  <si>
    <t>[%]</t>
  </si>
  <si>
    <t>[Pa]</t>
  </si>
  <si>
    <t>[kg/kg]</t>
  </si>
  <si>
    <t>[kJ/kg]</t>
  </si>
  <si>
    <t>x</t>
  </si>
  <si>
    <t>pv</t>
  </si>
  <si>
    <t>ps</t>
  </si>
  <si>
    <t xml:space="preserve">delta H </t>
  </si>
  <si>
    <t>Progetto:</t>
  </si>
  <si>
    <t>Data:</t>
  </si>
  <si>
    <t>F</t>
  </si>
  <si>
    <t>E</t>
  </si>
  <si>
    <t>A</t>
  </si>
  <si>
    <t>I</t>
  </si>
  <si>
    <t>G</t>
  </si>
  <si>
    <t>ESTATE</t>
  </si>
  <si>
    <t>INVERNO</t>
  </si>
  <si>
    <t>raff</t>
  </si>
  <si>
    <t>post</t>
  </si>
  <si>
    <t>pre</t>
  </si>
  <si>
    <t>umid</t>
  </si>
  <si>
    <t xml:space="preserve">delta x </t>
  </si>
  <si>
    <t>Preriscaldamento</t>
  </si>
  <si>
    <t>Umidificazione</t>
  </si>
  <si>
    <t>Postriscaldamento</t>
  </si>
  <si>
    <t>Raffreddamento</t>
  </si>
  <si>
    <t>Miscela</t>
  </si>
  <si>
    <t>Portata aria totale</t>
  </si>
  <si>
    <t>Portata aria esterna</t>
  </si>
  <si>
    <t>Portata aria ricircolata</t>
  </si>
  <si>
    <t>Carico termico estivo</t>
  </si>
  <si>
    <t>Carico termico invernale</t>
  </si>
  <si>
    <t>Note</t>
  </si>
  <si>
    <t>Aria esterna</t>
  </si>
  <si>
    <t>Punto di miscela</t>
  </si>
  <si>
    <t>Punto finale raffreddamento</t>
  </si>
  <si>
    <t>Punto di immissione carico nullo</t>
  </si>
  <si>
    <t>Ambiente interno</t>
  </si>
  <si>
    <t>Trasf.di raffreddamento</t>
  </si>
  <si>
    <t>Trasf.di post-riscaldamento</t>
  </si>
  <si>
    <t>Punto iniziale umidificazione</t>
  </si>
  <si>
    <t>Punto immissione carico max</t>
  </si>
  <si>
    <t>Punto finale umidificazione</t>
  </si>
  <si>
    <t>Punto di immissione</t>
  </si>
  <si>
    <t>Trasf.di pre-riscaldamento</t>
  </si>
  <si>
    <t xml:space="preserve"> UNITA' DI TRATTAMENTO ARIA</t>
  </si>
  <si>
    <t>Ventilatore di ripresa</t>
  </si>
  <si>
    <t xml:space="preserve">portata </t>
  </si>
  <si>
    <t>Ventilatore di mandata</t>
  </si>
  <si>
    <t>Filtri</t>
  </si>
  <si>
    <t>Pre-filtri</t>
  </si>
  <si>
    <t>Tipo/efficienza</t>
  </si>
  <si>
    <t>Post-riscaldamento</t>
  </si>
  <si>
    <t>acqua</t>
  </si>
  <si>
    <t>Tin</t>
  </si>
  <si>
    <t>Tout</t>
  </si>
  <si>
    <t>portata</t>
  </si>
  <si>
    <t>Aria ricircolata</t>
  </si>
  <si>
    <t>Efficienza</t>
  </si>
  <si>
    <t>Pre-riscaldamento</t>
  </si>
  <si>
    <t>Tipo</t>
  </si>
  <si>
    <t>Alimentazioni dalla centrale termica e frigorifera</t>
  </si>
  <si>
    <t>Acqua calda</t>
  </si>
  <si>
    <t>Acqua fredda</t>
  </si>
  <si>
    <t>Acqua temperata</t>
  </si>
  <si>
    <t>10</t>
  </si>
  <si>
    <r>
      <t>[m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/h]</t>
    </r>
  </si>
  <si>
    <r>
      <t>[m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/h]</t>
    </r>
  </si>
  <si>
    <t>Recuperatore</t>
  </si>
  <si>
    <t>Camera di miscela</t>
  </si>
  <si>
    <t xml:space="preserve">Portata </t>
  </si>
  <si>
    <t>Prev.statica utile</t>
  </si>
  <si>
    <t>Potenza</t>
  </si>
  <si>
    <t>Condizioni termoigrometriche</t>
  </si>
  <si>
    <t>Inverno</t>
  </si>
  <si>
    <t>Estate</t>
  </si>
  <si>
    <t>Tbs [°C]</t>
  </si>
  <si>
    <t>UR [%]</t>
  </si>
  <si>
    <t>deltaT [°C]</t>
  </si>
  <si>
    <t>h s.l.m.</t>
  </si>
  <si>
    <t>lat Nord</t>
  </si>
  <si>
    <t>Viterbo</t>
  </si>
  <si>
    <t>Città</t>
  </si>
  <si>
    <t>deltaT ge</t>
  </si>
  <si>
    <t>Ure</t>
  </si>
  <si>
    <t>Alessandria</t>
  </si>
  <si>
    <t>44° 55'</t>
  </si>
  <si>
    <t>Asti</t>
  </si>
  <si>
    <t>44° 54'</t>
  </si>
  <si>
    <t>Cuneo</t>
  </si>
  <si>
    <t>44° 24'</t>
  </si>
  <si>
    <t>Torino Caselle</t>
  </si>
  <si>
    <t>45° 11'</t>
  </si>
  <si>
    <t>Vercelli</t>
  </si>
  <si>
    <t>45° 19'</t>
  </si>
  <si>
    <t>Aosta</t>
  </si>
  <si>
    <t>45° 44'</t>
  </si>
  <si>
    <t>Capo Mele</t>
  </si>
  <si>
    <t>no</t>
  </si>
  <si>
    <t>43° 57'</t>
  </si>
  <si>
    <t>Genova</t>
  </si>
  <si>
    <t>44° 25'</t>
  </si>
  <si>
    <t>Imperia</t>
  </si>
  <si>
    <t>43° 53'</t>
  </si>
  <si>
    <t>La Spezia</t>
  </si>
  <si>
    <t>44° 06'</t>
  </si>
  <si>
    <t>San Remo</t>
  </si>
  <si>
    <t>43° 49'</t>
  </si>
  <si>
    <t>Savona</t>
  </si>
  <si>
    <t>44° 18'</t>
  </si>
  <si>
    <t>Bergamo Orio</t>
  </si>
  <si>
    <t>45° 40'</t>
  </si>
  <si>
    <t>Brescia Ghedi</t>
  </si>
  <si>
    <t>45° 32'</t>
  </si>
  <si>
    <t>Como</t>
  </si>
  <si>
    <t>45° 48'</t>
  </si>
  <si>
    <t>Cremona</t>
  </si>
  <si>
    <t>45° 08'</t>
  </si>
  <si>
    <t>Mantova</t>
  </si>
  <si>
    <t>45° 09'</t>
  </si>
  <si>
    <t>Milano Linate</t>
  </si>
  <si>
    <t>45° 26'</t>
  </si>
  <si>
    <t>Vicenza</t>
  </si>
  <si>
    <t>45° 34'</t>
  </si>
  <si>
    <t>Gorizia</t>
  </si>
  <si>
    <t>45° 56'</t>
  </si>
  <si>
    <t>Pordenone</t>
  </si>
  <si>
    <t>45° 39'</t>
  </si>
  <si>
    <t>Trieste</t>
  </si>
  <si>
    <t>Udine Campoformido</t>
  </si>
  <si>
    <t>46° 02'</t>
  </si>
  <si>
    <t>Bologna Borgo Panigale</t>
  </si>
  <si>
    <t>44° 31'</t>
  </si>
  <si>
    <t>Ferrara</t>
  </si>
  <si>
    <t>44° 50'</t>
  </si>
  <si>
    <t>Forlì</t>
  </si>
  <si>
    <t>44° 12'</t>
  </si>
  <si>
    <t>Marina di Ravenna</t>
  </si>
  <si>
    <t>44° 29'</t>
  </si>
  <si>
    <t>Modena</t>
  </si>
  <si>
    <t>44° 38'</t>
  </si>
  <si>
    <t>Parma</t>
  </si>
  <si>
    <t>44° 48'</t>
  </si>
  <si>
    <t>Ravenna</t>
  </si>
  <si>
    <t>44° 23'</t>
  </si>
  <si>
    <t>Reggio Emilia</t>
  </si>
  <si>
    <t>44° 42'</t>
  </si>
  <si>
    <t>Rimini</t>
  </si>
  <si>
    <t>44° 01'</t>
  </si>
  <si>
    <t>Arezzo</t>
  </si>
  <si>
    <t>43° 28'</t>
  </si>
  <si>
    <t>Firenze Peretola</t>
  </si>
  <si>
    <t>43° 48'</t>
  </si>
  <si>
    <t>Grosseto</t>
  </si>
  <si>
    <t>42° 45'</t>
  </si>
  <si>
    <t>Livorno</t>
  </si>
  <si>
    <t>43° 33'</t>
  </si>
  <si>
    <t>Lucca</t>
  </si>
  <si>
    <t>43° 51'</t>
  </si>
  <si>
    <t>Massa Carrara</t>
  </si>
  <si>
    <t>44° 02'</t>
  </si>
  <si>
    <t>Pisa S. Giusto</t>
  </si>
  <si>
    <t>43° 41'</t>
  </si>
  <si>
    <t>Pistoia</t>
  </si>
  <si>
    <t>43° 56'</t>
  </si>
  <si>
    <t>Siena</t>
  </si>
  <si>
    <t>43° 19'</t>
  </si>
  <si>
    <t>Ancona</t>
  </si>
  <si>
    <t>43° 47'</t>
  </si>
  <si>
    <t>Ancona Falconara</t>
  </si>
  <si>
    <t>43° 38'</t>
  </si>
  <si>
    <t>Ascoli Piceno</t>
  </si>
  <si>
    <t>42° 54'</t>
  </si>
  <si>
    <t>Macerata</t>
  </si>
  <si>
    <t>43° 18'</t>
  </si>
  <si>
    <t>Pesaro</t>
  </si>
  <si>
    <t>43° 54'</t>
  </si>
  <si>
    <t>Perugia</t>
  </si>
  <si>
    <t>43° 05'</t>
  </si>
  <si>
    <t>Terni</t>
  </si>
  <si>
    <t>42° 34'</t>
  </si>
  <si>
    <t>Frosinone</t>
  </si>
  <si>
    <t>41° 39'</t>
  </si>
  <si>
    <t>Latina</t>
  </si>
  <si>
    <t>41° 33'</t>
  </si>
  <si>
    <t>Ponza</t>
  </si>
  <si>
    <t>40° 55'</t>
  </si>
  <si>
    <t>Pratica di Mare</t>
  </si>
  <si>
    <t>Rieti</t>
  </si>
  <si>
    <t>42° 24'</t>
  </si>
  <si>
    <t>Roma Ciampino</t>
  </si>
  <si>
    <t>41° 48'</t>
  </si>
  <si>
    <t>Roma Fiumicino</t>
  </si>
  <si>
    <t>42° 26'</t>
  </si>
  <si>
    <t>L'Aquila</t>
  </si>
  <si>
    <t>42° 21'</t>
  </si>
  <si>
    <t>Pescara</t>
  </si>
  <si>
    <t>Teramo</t>
  </si>
  <si>
    <t>42° 39'</t>
  </si>
  <si>
    <t>Campobasso</t>
  </si>
  <si>
    <t>41° 34'</t>
  </si>
  <si>
    <t>Isernia</t>
  </si>
  <si>
    <t>41° 35'</t>
  </si>
  <si>
    <t>Avellino</t>
  </si>
  <si>
    <t>Benevento</t>
  </si>
  <si>
    <t>41° 08'</t>
  </si>
  <si>
    <t>Capo Palinuro</t>
  </si>
  <si>
    <t>40° 01'</t>
  </si>
  <si>
    <t>Caserta</t>
  </si>
  <si>
    <t>41° 01'</t>
  </si>
  <si>
    <t>Napoli Capodichino</t>
  </si>
  <si>
    <t>40° 53'</t>
  </si>
  <si>
    <t>Bari Palese</t>
  </si>
  <si>
    <t>Brindisi</t>
  </si>
  <si>
    <t>40° 40'</t>
  </si>
  <si>
    <t>Foggia</t>
  </si>
  <si>
    <t>41° 32'</t>
  </si>
  <si>
    <t>Gioia del Colle</t>
  </si>
  <si>
    <t>40° 48'</t>
  </si>
  <si>
    <t>Lecce</t>
  </si>
  <si>
    <t>40° 21'</t>
  </si>
  <si>
    <t>S. Maria di Leuca</t>
  </si>
  <si>
    <t>39° 49'</t>
  </si>
  <si>
    <t>Taranto</t>
  </si>
  <si>
    <t>40° 28'</t>
  </si>
  <si>
    <t>Matera</t>
  </si>
  <si>
    <t>40° 39'</t>
  </si>
  <si>
    <t>40° 38'</t>
  </si>
  <si>
    <t>Bonifati</t>
  </si>
  <si>
    <t>39° 04'</t>
  </si>
  <si>
    <t>Catanzaro</t>
  </si>
  <si>
    <t>38° 55'</t>
  </si>
  <si>
    <t>Cosenza</t>
  </si>
  <si>
    <t>39° 17'</t>
  </si>
  <si>
    <t>Crotone</t>
  </si>
  <si>
    <t>39° 00'</t>
  </si>
  <si>
    <t>Reggio Calabria</t>
  </si>
  <si>
    <t>38° 05'</t>
  </si>
  <si>
    <t>Agrigento</t>
  </si>
  <si>
    <t>37° 19'</t>
  </si>
  <si>
    <t>Caltanissetta</t>
  </si>
  <si>
    <t>37° 29'</t>
  </si>
  <si>
    <t>Catania Fontanarossa</t>
  </si>
  <si>
    <t>37° 28'</t>
  </si>
  <si>
    <t>Enna</t>
  </si>
  <si>
    <t>37° 34'</t>
  </si>
  <si>
    <t>Messina</t>
  </si>
  <si>
    <t>38° 12'</t>
  </si>
  <si>
    <t>Palermo Boccadifalco</t>
  </si>
  <si>
    <t>38° 07'</t>
  </si>
  <si>
    <t>Palermo Punta Raisi</t>
  </si>
  <si>
    <t>38° 11'</t>
  </si>
  <si>
    <t>Pantelleria</t>
  </si>
  <si>
    <t>36° 49'</t>
  </si>
  <si>
    <t>Ragusa</t>
  </si>
  <si>
    <t>36° 56'</t>
  </si>
  <si>
    <t>Siracusa</t>
  </si>
  <si>
    <t>37° 09'</t>
  </si>
  <si>
    <t>Trapani Birgi</t>
  </si>
  <si>
    <t>37° 55'</t>
  </si>
  <si>
    <t>Ustica</t>
  </si>
  <si>
    <t>38° 42'</t>
  </si>
  <si>
    <t>Alghero</t>
  </si>
  <si>
    <t>Cagliari Elmas</t>
  </si>
  <si>
    <t>39° 15'</t>
  </si>
  <si>
    <t>Capo Bellavista</t>
  </si>
  <si>
    <t>39° 56'</t>
  </si>
  <si>
    <t>Nuoro</t>
  </si>
  <si>
    <t>40° 19'</t>
  </si>
  <si>
    <t>Olbia</t>
  </si>
  <si>
    <t>40° 56'</t>
  </si>
  <si>
    <t>Sassari</t>
  </si>
  <si>
    <t>40° 43'</t>
  </si>
  <si>
    <t>Roma</t>
  </si>
  <si>
    <t>recup</t>
  </si>
  <si>
    <t>[kg/h]</t>
  </si>
  <si>
    <t>inserire nuove località al massimo fino a qui poi riscrivere le formule</t>
  </si>
  <si>
    <t>Alba Brà</t>
  </si>
  <si>
    <t>45°</t>
  </si>
  <si>
    <t>46°</t>
  </si>
  <si>
    <t>Alba Brà - Francesco</t>
  </si>
  <si>
    <t>prova</t>
  </si>
  <si>
    <t>N° id:</t>
  </si>
  <si>
    <t>Ubicazione:</t>
  </si>
  <si>
    <t>Efficienza filtri</t>
  </si>
  <si>
    <t>Destinazione:</t>
  </si>
  <si>
    <t>Trasf.di umidificazione</t>
  </si>
  <si>
    <t>ad acqua</t>
  </si>
  <si>
    <t>cp aria</t>
  </si>
  <si>
    <t>cpvapore</t>
  </si>
  <si>
    <t>racqua</t>
  </si>
  <si>
    <t>J/kg*K</t>
  </si>
  <si>
    <t>J/kg</t>
  </si>
  <si>
    <t>UTA01</t>
  </si>
  <si>
    <t>tipo_UTA_1</t>
  </si>
  <si>
    <t>Qui sotto sono presenti dati necessari al corretto funzionamento del foglio: NON MODIFICARE IL CONTENUTO DELLE CELLE</t>
  </si>
  <si>
    <t>Umidificazione teorico rendimento 100% (efficienza 100 %).</t>
  </si>
  <si>
    <t>La batteria di raffreddamento deve avere un fattore di by-pass non superiore a 0.28 (numero di ranghi indicativo non inferiore a 4 ).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</si>
</sst>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Courier New"/>
      <family val="3"/>
    </font>
    <font>
      <sz val="8"/>
      <color indexed="12"/>
      <name val="Arial"/>
      <family val="2"/>
    </font>
    <font>
      <b/>
      <sz val="8"/>
      <name val="Courier New"/>
      <family val="3"/>
    </font>
    <font>
      <sz val="8"/>
      <color indexed="12"/>
      <name val="Courier New"/>
      <family val="3"/>
    </font>
    <font>
      <sz val="8"/>
      <color indexed="10"/>
      <name val="Courier New"/>
      <family val="3"/>
    </font>
    <font>
      <vertAlign val="superscript"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rgb="FFFF0000"/>
      <name val="Arial"/>
      <family val="2"/>
    </font>
    <font>
      <sz val="8.5"/>
      <color rgb="FF000000"/>
      <name val="Arial"/>
      <family val="2"/>
    </font>
    <font>
      <sz val="8"/>
      <color rgb="FF000000"/>
      <name val="Arial"/>
      <family val="2"/>
    </font>
    <font>
      <b/>
      <sz val="9.25"/>
      <color rgb="FFFF0000"/>
      <name val="Arial"/>
      <family val="2"/>
    </font>
    <font>
      <b/>
      <sz val="9.5"/>
      <color rgb="FFFF0000"/>
      <name val="Arial"/>
      <family val="2"/>
    </font>
    <font>
      <b/>
      <sz val="9.5"/>
      <color rgb="FF000080"/>
      <name val="Arial"/>
      <family val="2"/>
    </font>
    <font>
      <sz val="8"/>
      <color rgb="FF333333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5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 style="double"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/>
      <top style="double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/>
      <right/>
      <top/>
      <bottom style="double"/>
    </border>
    <border>
      <left/>
      <right/>
      <top/>
      <bottom style="medium">
        <color rgb="FFFF0000"/>
      </bottom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thin"/>
    </border>
    <border>
      <left style="thin"/>
      <right style="hair"/>
      <top style="thin"/>
      <bottom/>
    </border>
    <border>
      <left/>
      <right style="hair"/>
      <top style="double"/>
      <bottom/>
    </border>
    <border>
      <left/>
      <right style="hair"/>
      <top/>
      <bottom style="double"/>
    </border>
    <border>
      <left/>
      <right/>
      <top style="double"/>
      <bottom style="double"/>
    </border>
    <border>
      <left style="hair"/>
      <right/>
      <top style="double"/>
      <bottom/>
    </border>
    <border>
      <left style="hair"/>
      <right/>
      <top/>
      <bottom style="double"/>
    </border>
    <border>
      <left style="hair"/>
      <right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/>
    <xf numFmtId="2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2" fontId="2" fillId="0" borderId="1" xfId="0" applyNumberFormat="1" applyFont="1" applyBorder="1" applyProtection="1">
      <protection hidden="1"/>
    </xf>
    <xf numFmtId="165" fontId="1" fillId="0" borderId="1" xfId="0" applyNumberFormat="1" applyFont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2" fontId="6" fillId="0" borderId="6" xfId="0" applyNumberFormat="1" applyFont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  <protection locked="0"/>
    </xf>
    <xf numFmtId="165" fontId="6" fillId="0" borderId="6" xfId="0" applyNumberFormat="1" applyFont="1" applyBorder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right"/>
      <protection locked="0"/>
    </xf>
    <xf numFmtId="2" fontId="6" fillId="0" borderId="7" xfId="0" applyNumberFormat="1" applyFont="1" applyBorder="1" applyAlignment="1" applyProtection="1">
      <alignment horizontal="right"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65" fontId="6" fillId="0" borderId="7" xfId="0" applyNumberFormat="1" applyFont="1" applyBorder="1" applyAlignment="1" applyProtection="1">
      <alignment horizontal="right"/>
      <protection locked="0"/>
    </xf>
    <xf numFmtId="164" fontId="6" fillId="0" borderId="7" xfId="0" applyNumberFormat="1" applyFont="1" applyBorder="1" applyAlignment="1" applyProtection="1">
      <alignment horizontal="right"/>
      <protection locked="0"/>
    </xf>
    <xf numFmtId="2" fontId="6" fillId="0" borderId="8" xfId="0" applyNumberFormat="1" applyFont="1" applyBorder="1" applyAlignment="1" applyProtection="1">
      <alignment horizontal="right"/>
      <protection locked="0"/>
    </xf>
    <xf numFmtId="1" fontId="6" fillId="0" borderId="8" xfId="0" applyNumberFormat="1" applyFont="1" applyBorder="1" applyAlignment="1" applyProtection="1">
      <alignment horizontal="right"/>
      <protection locked="0"/>
    </xf>
    <xf numFmtId="165" fontId="6" fillId="0" borderId="8" xfId="0" applyNumberFormat="1" applyFont="1" applyBorder="1" applyAlignment="1" applyProtection="1">
      <alignment horizontal="right"/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2" fontId="4" fillId="0" borderId="6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65" fontId="4" fillId="0" borderId="6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2" fontId="4" fillId="0" borderId="7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5" fontId="4" fillId="0" borderId="7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65" fontId="4" fillId="0" borderId="8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5" fillId="0" borderId="16" xfId="0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right"/>
      <protection locked="0"/>
    </xf>
    <xf numFmtId="2" fontId="1" fillId="0" borderId="11" xfId="0" applyNumberFormat="1" applyFont="1" applyBorder="1" applyProtection="1"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1" fillId="0" borderId="24" xfId="0" applyFont="1" applyBorder="1"/>
    <xf numFmtId="0" fontId="1" fillId="2" borderId="1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6" fillId="2" borderId="4" xfId="0" applyFont="1" applyFill="1" applyBorder="1"/>
    <xf numFmtId="0" fontId="4" fillId="2" borderId="5" xfId="0" applyFont="1" applyFill="1" applyBorder="1"/>
    <xf numFmtId="0" fontId="3" fillId="2" borderId="16" xfId="0" applyFont="1" applyFill="1" applyBorder="1" applyAlignment="1">
      <alignment horizontal="right"/>
    </xf>
    <xf numFmtId="20" fontId="1" fillId="0" borderId="0" xfId="0" applyNumberFormat="1" applyFont="1" applyProtection="1">
      <protection locked="0"/>
    </xf>
    <xf numFmtId="0" fontId="1" fillId="0" borderId="25" xfId="0" applyFont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1" fillId="2" borderId="27" xfId="0" applyFont="1" applyFill="1" applyBorder="1"/>
    <xf numFmtId="2" fontId="1" fillId="0" borderId="27" xfId="0" applyNumberFormat="1" applyFont="1" applyBorder="1" applyProtection="1">
      <protection locked="0"/>
    </xf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/>
    <xf numFmtId="165" fontId="1" fillId="5" borderId="1" xfId="0" applyNumberFormat="1" applyFont="1" applyFill="1" applyBorder="1"/>
    <xf numFmtId="1" fontId="1" fillId="0" borderId="11" xfId="0" applyNumberFormat="1" applyFont="1" applyBorder="1" applyAlignment="1" applyProtection="1">
      <alignment horizontal="right"/>
      <protection locked="0"/>
    </xf>
    <xf numFmtId="0" fontId="1" fillId="2" borderId="29" xfId="0" applyFont="1" applyFill="1" applyBorder="1" applyProtection="1">
      <protection locked="0"/>
    </xf>
    <xf numFmtId="0" fontId="1" fillId="0" borderId="30" xfId="0" applyFont="1" applyBorder="1" applyAlignment="1" applyProtection="1">
      <alignment horizontal="right"/>
      <protection locked="0"/>
    </xf>
    <xf numFmtId="2" fontId="1" fillId="0" borderId="14" xfId="0" applyNumberFormat="1" applyFont="1" applyBorder="1" applyAlignment="1" applyProtection="1">
      <alignment horizontal="righ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1" fillId="0" borderId="24" xfId="0" applyFont="1" applyBorder="1" applyAlignment="1">
      <alignment horizontal="center"/>
    </xf>
    <xf numFmtId="0" fontId="5" fillId="0" borderId="24" xfId="0" applyFont="1" applyBorder="1"/>
    <xf numFmtId="0" fontId="0" fillId="0" borderId="31" xfId="0" applyBorder="1"/>
    <xf numFmtId="0" fontId="1" fillId="0" borderId="0" xfId="0" applyFont="1" applyProtection="1"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5" fillId="0" borderId="0" xfId="0" applyFont="1" applyProtection="1">
      <protection hidden="1" locked="0"/>
    </xf>
    <xf numFmtId="0" fontId="1" fillId="0" borderId="0" xfId="0" applyFont="1" applyProtection="1">
      <protection hidden="1" locked="0"/>
    </xf>
    <xf numFmtId="0" fontId="1" fillId="6" borderId="0" xfId="0" applyFont="1" applyFill="1" applyProtection="1">
      <protection hidden="1" locked="0"/>
    </xf>
    <xf numFmtId="0" fontId="1" fillId="7" borderId="0" xfId="0" applyFont="1" applyFill="1" applyProtection="1">
      <protection hidden="1" locked="0"/>
    </xf>
    <xf numFmtId="0" fontId="0" fillId="0" borderId="0" xfId="0" applyProtection="1">
      <protection hidden="1" locked="0"/>
    </xf>
    <xf numFmtId="2" fontId="1" fillId="0" borderId="0" xfId="0" applyNumberFormat="1" applyFont="1" applyProtection="1">
      <protection hidden="1" locked="0"/>
    </xf>
    <xf numFmtId="165" fontId="1" fillId="0" borderId="0" xfId="0" applyNumberFormat="1" applyFont="1" applyProtection="1">
      <protection hidden="1" locked="0"/>
    </xf>
    <xf numFmtId="0" fontId="11" fillId="0" borderId="0" xfId="0" applyFont="1" applyProtection="1"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0" fillId="6" borderId="0" xfId="0" applyFont="1" applyFill="1" applyProtection="1">
      <protection hidden="1" locked="0"/>
    </xf>
    <xf numFmtId="0" fontId="0" fillId="7" borderId="0" xfId="0" applyFill="1" applyProtection="1">
      <protection hidden="1" locked="0"/>
    </xf>
    <xf numFmtId="2" fontId="0" fillId="0" borderId="0" xfId="0" applyNumberFormat="1" applyProtection="1">
      <protection hidden="1" locked="0"/>
    </xf>
    <xf numFmtId="165" fontId="0" fillId="0" borderId="0" xfId="0" applyNumberFormat="1" applyProtection="1">
      <protection hidden="1" locked="0"/>
    </xf>
    <xf numFmtId="1" fontId="4" fillId="4" borderId="0" xfId="0" applyNumberFormat="1" applyFont="1" applyFill="1" applyProtection="1">
      <protection hidden="1" locked="0"/>
    </xf>
    <xf numFmtId="165" fontId="4" fillId="4" borderId="0" xfId="0" applyNumberFormat="1" applyFont="1" applyFill="1" applyProtection="1"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0" fontId="12" fillId="0" borderId="0" xfId="0" applyFont="1" applyProtection="1">
      <protection hidden="1" locked="0"/>
    </xf>
    <xf numFmtId="20" fontId="11" fillId="0" borderId="0" xfId="0" applyNumberFormat="1" applyFont="1" applyAlignment="1" applyProtection="1">
      <alignment horizontal="center"/>
      <protection hidden="1" locked="0"/>
    </xf>
    <xf numFmtId="0" fontId="1" fillId="0" borderId="32" xfId="0" applyFont="1" applyBorder="1" applyProtection="1"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5" fillId="0" borderId="32" xfId="0" applyFont="1" applyBorder="1" applyProtection="1">
      <protection hidden="1" locked="0"/>
    </xf>
    <xf numFmtId="0" fontId="1" fillId="4" borderId="33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 vertical="center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4" borderId="37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14" fontId="0" fillId="0" borderId="16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" fillId="0" borderId="18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47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4" fontId="0" fillId="0" borderId="5" xfId="0" applyNumberFormat="1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left"/>
    </xf>
    <xf numFmtId="164" fontId="1" fillId="0" borderId="17" xfId="0" applyNumberFormat="1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left" vertical="center"/>
    </xf>
    <xf numFmtId="0" fontId="12" fillId="0" borderId="0" xfId="0" applyFont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4" borderId="43" xfId="0" applyFont="1" applyFill="1" applyBorder="1" applyAlignment="1">
      <alignment horizontal="left" vertical="center"/>
    </xf>
    <xf numFmtId="0" fontId="13" fillId="0" borderId="32" xfId="0" applyFont="1" applyBorder="1" applyAlignment="1" applyProtection="1">
      <alignment horizontal="center"/>
      <protection locked="0"/>
    </xf>
    <xf numFmtId="0" fontId="1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9" xfId="0" applyFont="1" applyFill="1" applyBorder="1"/>
    <xf numFmtId="0" fontId="1" fillId="4" borderId="7" xfId="0" applyFont="1" applyFill="1" applyBorder="1"/>
    <xf numFmtId="0" fontId="1" fillId="4" borderId="37" xfId="0" applyFont="1" applyFill="1" applyBorder="1"/>
    <xf numFmtId="0" fontId="1" fillId="4" borderId="22" xfId="0" applyFont="1" applyFill="1" applyBorder="1"/>
    <xf numFmtId="0" fontId="1" fillId="4" borderId="40" xfId="0" applyFont="1" applyFill="1" applyBorder="1"/>
    <xf numFmtId="0" fontId="1" fillId="4" borderId="19" xfId="0" applyFont="1" applyFill="1" applyBorder="1"/>
    <xf numFmtId="0" fontId="1" fillId="4" borderId="50" xfId="0" applyFont="1" applyFill="1" applyBorder="1" applyAlignment="1">
      <alignment horizontal="left"/>
    </xf>
    <xf numFmtId="0" fontId="1" fillId="4" borderId="5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DIAGRAMMA PSICROMETRICO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(TEMPERATURA NORMALE - PRESSIONE BAROMETRICA 760 mm Hg)</a:t>
            </a:r>
          </a:p>
        </c:rich>
      </c:tx>
      <c:layout>
        <c:manualLayout>
          <c:xMode val="edge"/>
          <c:yMode val="edge"/>
          <c:x val="0.33175"/>
          <c:y val="0.013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093"/>
          <c:w val="0.866"/>
          <c:h val="0.80425"/>
        </c:manualLayout>
      </c:layout>
      <c:scatterChart>
        <c:scatterStyle val="lineMarker"/>
        <c:varyColors val="0"/>
        <c:ser>
          <c:idx val="9"/>
          <c:order val="0"/>
          <c:tx>
            <c:v>10%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6"/>
              <c:layout>
                <c:manualLayout>
                  <c:x val="-0.02825"/>
                  <c:y val="-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Foglio1!$K$6:$K$321</c:f>
              <c:numCache/>
            </c:numRef>
          </c:yVal>
          <c:smooth val="0"/>
        </c:ser>
        <c:ser>
          <c:idx val="10"/>
          <c:order val="1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0355"/>
                  <c:y val="-0.01175"/>
                </c:manualLayout>
              </c:layout>
              <c:tx>
                <c:strRef>
                  <c:f>UTA!$B$26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UTA!$E$102:$E$104</c:f>
              <c:numCache/>
            </c:numRef>
          </c:xVal>
          <c:yVal>
            <c:numRef>
              <c:f>UTA!$F$102:$F$104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00225"/>
                  <c:y val="-0.00175"/>
                </c:manualLayout>
              </c:layout>
              <c:tx>
                <c:strRef>
                  <c:f>UTA!$B$27</c:f>
                  <c:strCache>
                    <c:ptCount val="1"/>
                    <c:pt idx="0">
                      <c:v>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UTA!$G$102:$G$103</c:f>
              <c:numCache/>
            </c:numRef>
          </c:xVal>
          <c:yVal>
            <c:numRef>
              <c:f>UTA!$H$102:$H$103</c:f>
              <c:numCache/>
            </c:numRef>
          </c:yVal>
          <c:smooth val="0"/>
        </c:ser>
        <c:ser>
          <c:idx val="11"/>
          <c:order val="3"/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3475"/>
                  <c:y val="-0.0035"/>
                </c:manualLayout>
              </c:layout>
              <c:tx>
                <c:strRef>
                  <c:f>UTA!$B$28</c:f>
                  <c:strCache>
                    <c:ptCount val="1"/>
                    <c:pt idx="0">
                      <c:v>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UTA!$B$29</c:f>
                  <c:strCache>
                    <c:ptCount val="1"/>
                    <c:pt idx="0">
                      <c:v>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UTA!$I$102:$I$103</c:f>
              <c:numCache/>
            </c:numRef>
          </c:xVal>
          <c:yVal>
            <c:numRef>
              <c:f>UTA!$J$102:$J$103</c:f>
              <c:numCache/>
            </c:numRef>
          </c:yVal>
          <c:smooth val="0"/>
        </c:ser>
        <c:ser>
          <c:idx val="13"/>
          <c:order val="4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033"/>
                  <c:y val="0.01325"/>
                </c:manualLayout>
              </c:layout>
              <c:tx>
                <c:strRef>
                  <c:f>UTA!$B$20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UTA!$B$21</c:f>
                  <c:strCache>
                    <c:ptCount val="1"/>
                    <c:pt idx="0">
                      <c:v>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UTA!$Q$102:$Q$104</c:f>
              <c:numCache/>
            </c:numRef>
          </c:xVal>
          <c:yVal>
            <c:numRef>
              <c:f>UTA!$R$102:$R$104</c:f>
              <c:numCache/>
            </c:numRef>
          </c:yVal>
          <c:smooth val="0"/>
        </c:ser>
        <c:ser>
          <c:idx val="14"/>
          <c:order val="5"/>
          <c:spPr>
            <a:ln w="2540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50" b="1" i="0" u="none" baseline="-25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INV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.000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950" b="1" i="0" u="none" baseline="-25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INV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UTA!$C$102:$C$104</c:f>
              <c:numCache/>
            </c:numRef>
          </c:xVal>
          <c:yVal>
            <c:numRef>
              <c:f>UTA!$D$102:$D$104</c:f>
              <c:numCache/>
            </c:numRef>
          </c:yVal>
          <c:smooth val="0"/>
        </c:ser>
        <c:ser>
          <c:idx val="15"/>
          <c:order val="6"/>
          <c:spPr>
            <a:ln w="25400">
              <a:solidFill>
                <a:srgbClr val="00008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42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25" b="1" i="0" u="none" baseline="-25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.00125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950" b="1" i="0" u="none" baseline="-25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UTA!$M$102:$M$104</c:f>
              <c:numCache/>
            </c:numRef>
          </c:xVal>
          <c:yVal>
            <c:numRef>
              <c:f>UTA!$N$102:$N$104</c:f>
              <c:numCache/>
            </c:numRef>
          </c:yVal>
          <c:smooth val="0"/>
        </c:ser>
        <c:ser>
          <c:idx val="28"/>
          <c:order val="7"/>
          <c:tx>
            <c:v>RECUP_INV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UTA!$A$102:$A$104</c:f>
              <c:numCache/>
            </c:numRef>
          </c:xVal>
          <c:yVal>
            <c:numRef>
              <c:f>UTA!$B$102:$B$104</c:f>
              <c:numCache/>
            </c:numRef>
          </c:yVal>
          <c:smooth val="0"/>
        </c:ser>
        <c:ser>
          <c:idx val="29"/>
          <c:order val="8"/>
          <c:tx>
            <c:v>RECUP_EST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UTA!$K$102:$K$104</c:f>
              <c:numCache/>
            </c:numRef>
          </c:xVal>
          <c:yVal>
            <c:numRef>
              <c:f>UTA!$L$102:$L$104</c:f>
              <c:numCache/>
            </c:numRef>
          </c:yVal>
          <c:smooth val="0"/>
        </c:ser>
        <c:axId val="17683119"/>
        <c:axId val="24930344"/>
      </c:scatterChart>
      <c:scatterChart>
        <c:scatterStyle val="lineMarker"/>
        <c:varyColors val="0"/>
        <c:ser>
          <c:idx val="0"/>
          <c:order val="9"/>
          <c:tx>
            <c:v>100%</c:v>
          </c:tx>
          <c:spPr>
            <a:ln w="12700">
              <a:solidFill>
                <a:srgbClr val="33333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1"/>
              <c:layout>
                <c:manualLayout>
                  <c:x val="-0.03875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Foglio1!$B$6:$B$321</c:f>
              <c:numCache/>
            </c:numRef>
          </c:yVal>
          <c:smooth val="0"/>
        </c:ser>
        <c:ser>
          <c:idx val="2"/>
          <c:order val="10"/>
          <c:tx>
            <c:v>90%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9"/>
              <c:layout>
                <c:manualLayout>
                  <c:x val="-0.019"/>
                  <c:y val="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90%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Foglio1!$C$6:$C$321</c:f>
              <c:numCache/>
            </c:numRef>
          </c:yVal>
          <c:smooth val="0"/>
        </c:ser>
        <c:ser>
          <c:idx val="2"/>
          <c:order val="11"/>
          <c:tx>
            <c:v>80%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8"/>
              <c:layout>
                <c:manualLayout>
                  <c:x val="-0.016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Foglio1!$D$6:$D$321</c:f>
              <c:numCache/>
            </c:numRef>
          </c:yVal>
          <c:smooth val="0"/>
        </c:ser>
        <c:ser>
          <c:idx val="3"/>
          <c:order val="12"/>
          <c:tx>
            <c:v>70%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8"/>
              <c:layout>
                <c:manualLayout>
                  <c:x val="-0.01975"/>
                  <c:y val="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Foglio1!$E$6:$E$321</c:f>
              <c:numCache/>
            </c:numRef>
          </c:yVal>
          <c:smooth val="0"/>
        </c:ser>
        <c:ser>
          <c:idx val="4"/>
          <c:order val="13"/>
          <c:tx>
            <c:v>60%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8"/>
              <c:layout>
                <c:manualLayout>
                  <c:x val="-0.029"/>
                  <c:y val="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Foglio1!$F$6:$F$321</c:f>
              <c:numCache/>
            </c:numRef>
          </c:yVal>
          <c:smooth val="0"/>
        </c:ser>
        <c:ser>
          <c:idx val="5"/>
          <c:order val="14"/>
          <c:tx>
            <c:v>50%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0"/>
              <c:layout>
                <c:manualLayout>
                  <c:x val="-0.03275"/>
                  <c:y val="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Foglio1!$G$6:$G$321</c:f>
              <c:numCache/>
            </c:numRef>
          </c:yVal>
          <c:smooth val="0"/>
        </c:ser>
        <c:ser>
          <c:idx val="6"/>
          <c:order val="15"/>
          <c:tx>
            <c:v>40%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2"/>
              <c:layout>
                <c:manualLayout>
                  <c:x val="-0.03425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Foglio1!$H$6:$H$321</c:f>
              <c:numCache/>
            </c:numRef>
          </c:yVal>
          <c:smooth val="0"/>
        </c:ser>
        <c:ser>
          <c:idx val="7"/>
          <c:order val="16"/>
          <c:tx>
            <c:v>30%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4"/>
              <c:layout>
                <c:manualLayout>
                  <c:x val="-0.033"/>
                  <c:y val="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Foglio1!$I$6:$I$321</c:f>
              <c:numCache/>
            </c:numRef>
          </c:yVal>
          <c:smooth val="0"/>
        </c:ser>
        <c:ser>
          <c:idx val="8"/>
          <c:order val="17"/>
          <c:tx>
            <c:v>20%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3"/>
              <c:layout>
                <c:manualLayout>
                  <c:x val="-0.02825"/>
                  <c:y val="-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Foglio1!$A$6:$A$321</c:f>
              <c:numCache/>
            </c:numRef>
          </c:xVal>
          <c:yVal>
            <c:numRef>
              <c:f>Foglio1!$J$6:$J$321</c:f>
              <c:numCache/>
            </c:numRef>
          </c:yVal>
          <c:smooth val="0"/>
        </c:ser>
        <c:ser>
          <c:idx val="12"/>
          <c:order val="18"/>
          <c:tx>
            <c:v>RAFF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strRef>
                  <c:f>UTA!$B$18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25"/>
                  <c:y val="-0.01375"/>
                </c:manualLayout>
              </c:layout>
              <c:tx>
                <c:strRef>
                  <c:f>UTA!$B$19</c:f>
                  <c:strCache>
                    <c:ptCount val="1"/>
                    <c:pt idx="0">
                      <c:v>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3"/>
                  <c:y val="-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UTA!$O$102:$O$105</c:f>
              <c:numCache/>
            </c:numRef>
          </c:xVal>
          <c:yVal>
            <c:numRef>
              <c:f>UTA!$P$102:$P$105</c:f>
              <c:numCache/>
            </c:numRef>
          </c:yVal>
          <c:smooth val="0"/>
        </c:ser>
        <c:ser>
          <c:idx val="16"/>
          <c:order val="19"/>
          <c:tx>
            <c:v>10 kJ/kg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Foglio1!$N$6:$N$321</c:f>
              <c:numCache/>
            </c:numRef>
          </c:yVal>
          <c:smooth val="0"/>
        </c:ser>
        <c:ser>
          <c:idx val="17"/>
          <c:order val="20"/>
          <c:tx>
            <c:v>20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Foglio1!$O$6:$O$321</c:f>
              <c:numCache/>
            </c:numRef>
          </c:yVal>
          <c:smooth val="0"/>
        </c:ser>
        <c:ser>
          <c:idx val="18"/>
          <c:order val="21"/>
          <c:tx>
            <c:v>30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Foglio1!$P$6:$P$321</c:f>
              <c:numCache/>
            </c:numRef>
          </c:yVal>
          <c:smooth val="0"/>
        </c:ser>
        <c:ser>
          <c:idx val="19"/>
          <c:order val="22"/>
          <c:tx>
            <c:v>40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Foglio1!$Q$6:$Q$321</c:f>
              <c:numCache/>
            </c:numRef>
          </c:yVal>
          <c:smooth val="0"/>
        </c:ser>
        <c:ser>
          <c:idx val="20"/>
          <c:order val="23"/>
          <c:tx>
            <c:v>50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Foglio1!$R$6:$R$321</c:f>
              <c:numCache/>
            </c:numRef>
          </c:yVal>
          <c:smooth val="0"/>
        </c:ser>
        <c:ser>
          <c:idx val="21"/>
          <c:order val="24"/>
          <c:tx>
            <c:v>60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Foglio1!$S$6:$S$321</c:f>
              <c:numCache/>
            </c:numRef>
          </c:yVal>
          <c:smooth val="0"/>
        </c:ser>
        <c:ser>
          <c:idx val="22"/>
          <c:order val="25"/>
          <c:tx>
            <c:v>70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Foglio1!$T$6:$T$321</c:f>
              <c:numCache/>
            </c:numRef>
          </c:yVal>
          <c:smooth val="0"/>
        </c:ser>
        <c:ser>
          <c:idx val="23"/>
          <c:order val="26"/>
          <c:tx>
            <c:v>80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Foglio1!$U$6:$U$321</c:f>
              <c:numCache/>
            </c:numRef>
          </c:yVal>
          <c:smooth val="0"/>
        </c:ser>
        <c:ser>
          <c:idx val="24"/>
          <c:order val="27"/>
          <c:tx>
            <c:v>90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Foglio1!$V$6:$V$321</c:f>
              <c:numCache/>
            </c:numRef>
          </c:yVal>
          <c:smooth val="0"/>
        </c:ser>
        <c:ser>
          <c:idx val="25"/>
          <c:order val="28"/>
          <c:tx>
            <c:v>100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Foglio1!$W$6:$W$321</c:f>
              <c:numCache/>
            </c:numRef>
          </c:yVal>
          <c:smooth val="0"/>
        </c:ser>
        <c:ser>
          <c:idx val="26"/>
          <c:order val="29"/>
          <c:tx>
            <c:v>110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Foglio1!$X$6:$X$321</c:f>
              <c:numCache/>
            </c:numRef>
          </c:yVal>
          <c:smooth val="0"/>
        </c:ser>
        <c:ser>
          <c:idx val="27"/>
          <c:order val="30"/>
          <c:tx>
            <c:v>0</c:v>
          </c:tx>
          <c:spPr>
            <a:ln w="127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Foglio1!$L$6:$L$321</c:f>
              <c:numCache/>
            </c:numRef>
          </c:xVal>
          <c:yVal>
            <c:numRef>
              <c:f>Foglio1!$M$6:$M$321</c:f>
              <c:numCache/>
            </c:numRef>
          </c:yVal>
          <c:smooth val="0"/>
        </c:ser>
        <c:axId val="23046505"/>
        <c:axId val="6091954"/>
      </c:scatterChart>
      <c:valAx>
        <c:axId val="17683119"/>
        <c:scaling>
          <c:orientation val="minMax"/>
          <c:max val="5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edge"/>
              <c:yMode val="edge"/>
              <c:x val="0.40675"/>
              <c:y val="0.9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crossAx val="24930344"/>
        <c:crosses val="autoZero"/>
        <c:crossBetween val="midCat"/>
        <c:dispUnits/>
        <c:majorUnit val="5"/>
      </c:valAx>
      <c:valAx>
        <c:axId val="24930344"/>
        <c:scaling>
          <c:orientation val="minMax"/>
          <c:max val="0.03000000000000000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0.0000" sourceLinked="1"/>
        <c:majorTickMark val="none"/>
        <c:minorTickMark val="none"/>
        <c:tickLblPos val="none"/>
        <c:spPr>
          <a:ln w="9525">
            <a:noFill/>
          </a:ln>
        </c:spPr>
        <c:crossAx val="17683119"/>
        <c:crosses val="autoZero"/>
        <c:crossBetween val="midCat"/>
        <c:dispUnits/>
      </c:valAx>
      <c:valAx>
        <c:axId val="23046505"/>
        <c:scaling>
          <c:orientation val="minMax"/>
        </c:scaling>
        <c:axPos val="b"/>
        <c:delete val="1"/>
        <c:majorTickMark val="out"/>
        <c:minorTickMark val="none"/>
        <c:tickLblPos val="nextTo"/>
        <c:crossAx val="6091954"/>
        <c:crosses val="max"/>
        <c:crossBetween val="midCat"/>
        <c:dispUnits/>
      </c:valAx>
      <c:valAx>
        <c:axId val="6091954"/>
        <c:scaling>
          <c:orientation val="minMax"/>
          <c:max val="0.030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UMIDITA' SPECIFICA [kg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VAP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/kg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96075"/>
              <c:y val="0.316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it-IT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13</xdr:col>
      <xdr:colOff>457200</xdr:colOff>
      <xdr:row>64</xdr:row>
      <xdr:rowOff>133350</xdr:rowOff>
    </xdr:to>
    <xdr:graphicFrame macro="">
      <xdr:nvGraphicFramePr>
        <xdr:cNvPr id="9622" name="Chart 8"/>
        <xdr:cNvGraphicFramePr/>
      </xdr:nvGraphicFramePr>
      <xdr:xfrm>
        <a:off x="0" y="5019675"/>
        <a:ext cx="77533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62</xdr:row>
      <xdr:rowOff>152400</xdr:rowOff>
    </xdr:from>
    <xdr:to>
      <xdr:col>13</xdr:col>
      <xdr:colOff>419100</xdr:colOff>
      <xdr:row>64</xdr:row>
      <xdr:rowOff>95250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6429375" y="9629775"/>
          <a:ext cx="1285875" cy="2667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Ing. Francesco Mancini</a:t>
          </a:r>
        </a:p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www.ingenergia.it</a:t>
          </a:r>
        </a:p>
      </xdr:txBody>
    </xdr:sp>
    <xdr:clientData/>
  </xdr:twoCellAnchor>
  <xdr:twoCellAnchor>
    <xdr:from>
      <xdr:col>0</xdr:col>
      <xdr:colOff>352425</xdr:colOff>
      <xdr:row>37</xdr:row>
      <xdr:rowOff>47625</xdr:rowOff>
    </xdr:from>
    <xdr:to>
      <xdr:col>8</xdr:col>
      <xdr:colOff>28575</xdr:colOff>
      <xdr:row>59</xdr:row>
      <xdr:rowOff>142875</xdr:rowOff>
    </xdr:to>
    <xdr:grpSp>
      <xdr:nvGrpSpPr>
        <xdr:cNvPr id="9624" name="Group 171"/>
        <xdr:cNvGrpSpPr>
          <a:grpSpLocks/>
        </xdr:cNvGrpSpPr>
      </xdr:nvGrpSpPr>
      <xdr:grpSpPr bwMode="auto">
        <a:xfrm>
          <a:off x="352425" y="5476875"/>
          <a:ext cx="4495800" cy="3657600"/>
          <a:chOff x="34" y="606"/>
          <a:chExt cx="472" cy="384"/>
        </a:xfrm>
      </xdr:grpSpPr>
      <xdr:sp macro="" textlink="">
        <xdr:nvSpPr>
          <xdr:cNvPr id="9627" name="Line 94"/>
          <xdr:cNvSpPr>
            <a:spLocks noChangeShapeType="1"/>
          </xdr:cNvSpPr>
        </xdr:nvSpPr>
        <xdr:spPr bwMode="auto">
          <a:xfrm flipV="1">
            <a:off x="34" y="606"/>
            <a:ext cx="472" cy="3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12" name="Text Box 96"/>
          <xdr:cNvSpPr txBox="1">
            <a:spLocks noChangeArrowheads="1"/>
          </xdr:cNvSpPr>
        </xdr:nvSpPr>
        <xdr:spPr bwMode="auto">
          <a:xfrm>
            <a:off x="69" y="930"/>
            <a:ext cx="71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[kJ/kg]</a:t>
            </a:r>
          </a:p>
        </xdr:txBody>
      </xdr:sp>
      <xdr:sp macro="" textlink="">
        <xdr:nvSpPr>
          <xdr:cNvPr id="9313" name="Text Box 97"/>
          <xdr:cNvSpPr txBox="1">
            <a:spLocks noChangeArrowheads="1"/>
          </xdr:cNvSpPr>
        </xdr:nvSpPr>
        <xdr:spPr bwMode="auto">
          <a:xfrm>
            <a:off x="125" y="896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</a:p>
        </xdr:txBody>
      </xdr:sp>
      <xdr:sp macro="" textlink="">
        <xdr:nvSpPr>
          <xdr:cNvPr id="9314" name="Text Box 98"/>
          <xdr:cNvSpPr txBox="1">
            <a:spLocks noChangeArrowheads="1"/>
          </xdr:cNvSpPr>
        </xdr:nvSpPr>
        <xdr:spPr bwMode="auto">
          <a:xfrm>
            <a:off x="167" y="860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</a:p>
        </xdr:txBody>
      </xdr:sp>
      <xdr:sp macro="" textlink="">
        <xdr:nvSpPr>
          <xdr:cNvPr id="9315" name="Text Box 99"/>
          <xdr:cNvSpPr txBox="1">
            <a:spLocks noChangeArrowheads="1"/>
          </xdr:cNvSpPr>
        </xdr:nvSpPr>
        <xdr:spPr bwMode="auto">
          <a:xfrm>
            <a:off x="208" y="827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xdr:txBody>
      </xdr:sp>
      <xdr:sp macro="" textlink="">
        <xdr:nvSpPr>
          <xdr:cNvPr id="9316" name="Text Box 100"/>
          <xdr:cNvSpPr txBox="1">
            <a:spLocks noChangeArrowheads="1"/>
          </xdr:cNvSpPr>
        </xdr:nvSpPr>
        <xdr:spPr bwMode="auto">
          <a:xfrm>
            <a:off x="248" y="793"/>
            <a:ext cx="33" cy="15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xdr:txBody>
      </xdr:sp>
      <xdr:sp macro="" textlink="">
        <xdr:nvSpPr>
          <xdr:cNvPr id="9317" name="Text Box 101"/>
          <xdr:cNvSpPr txBox="1">
            <a:spLocks noChangeArrowheads="1"/>
          </xdr:cNvSpPr>
        </xdr:nvSpPr>
        <xdr:spPr bwMode="auto">
          <a:xfrm>
            <a:off x="291" y="758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xdr:txBody>
      </xdr:sp>
      <xdr:sp macro="" textlink="">
        <xdr:nvSpPr>
          <xdr:cNvPr id="9318" name="Text Box 102"/>
          <xdr:cNvSpPr txBox="1">
            <a:spLocks noChangeArrowheads="1"/>
          </xdr:cNvSpPr>
        </xdr:nvSpPr>
        <xdr:spPr bwMode="auto">
          <a:xfrm>
            <a:off x="333" y="722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</a:t>
            </a:r>
          </a:p>
        </xdr:txBody>
      </xdr:sp>
      <xdr:sp macro="" textlink="">
        <xdr:nvSpPr>
          <xdr:cNvPr id="9319" name="Text Box 103"/>
          <xdr:cNvSpPr txBox="1">
            <a:spLocks noChangeArrowheads="1"/>
          </xdr:cNvSpPr>
        </xdr:nvSpPr>
        <xdr:spPr bwMode="auto">
          <a:xfrm>
            <a:off x="374" y="689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9320" name="Text Box 104"/>
          <xdr:cNvSpPr txBox="1">
            <a:spLocks noChangeArrowheads="1"/>
          </xdr:cNvSpPr>
        </xdr:nvSpPr>
        <xdr:spPr bwMode="auto">
          <a:xfrm>
            <a:off x="414" y="660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</a:t>
            </a:r>
          </a:p>
        </xdr:txBody>
      </xdr:sp>
      <xdr:sp macro="" textlink="">
        <xdr:nvSpPr>
          <xdr:cNvPr id="9321" name="Text Box 105"/>
          <xdr:cNvSpPr txBox="1">
            <a:spLocks noChangeArrowheads="1"/>
          </xdr:cNvSpPr>
        </xdr:nvSpPr>
        <xdr:spPr bwMode="auto">
          <a:xfrm>
            <a:off x="453" y="626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</a:t>
            </a:r>
          </a:p>
        </xdr:txBody>
      </xdr:sp>
      <xdr:sp macro="" textlink="">
        <xdr:nvSpPr>
          <xdr:cNvPr id="9323" name="Text Box 107"/>
          <xdr:cNvSpPr txBox="1">
            <a:spLocks noChangeArrowheads="1"/>
          </xdr:cNvSpPr>
        </xdr:nvSpPr>
        <xdr:spPr bwMode="auto">
          <a:xfrm>
            <a:off x="42" y="964"/>
            <a:ext cx="27" cy="19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 editAs="absolute">
    <xdr:from>
      <xdr:col>14</xdr:col>
      <xdr:colOff>200025</xdr:colOff>
      <xdr:row>13</xdr:row>
      <xdr:rowOff>104775</xdr:rowOff>
    </xdr:from>
    <xdr:to>
      <xdr:col>20</xdr:col>
      <xdr:colOff>333375</xdr:colOff>
      <xdr:row>49</xdr:row>
      <xdr:rowOff>0</xdr:rowOff>
    </xdr:to>
    <xdr:sp macro="" textlink="">
      <xdr:nvSpPr>
        <xdr:cNvPr id="9335" name="Text Box 119"/>
        <xdr:cNvSpPr txBox="1">
          <a:spLocks noChangeArrowheads="1"/>
        </xdr:cNvSpPr>
      </xdr:nvSpPr>
      <xdr:spPr bwMode="auto">
        <a:xfrm>
          <a:off x="7991475" y="1771650"/>
          <a:ext cx="3295650" cy="5600700"/>
        </a:xfrm>
        <a:prstGeom prst="rect">
          <a:avLst/>
        </a:prstGeom>
        <a:solidFill>
          <a:srgbClr val="FFFF00"/>
        </a:solidFill>
        <a:ln w="15875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108000" tIns="118800" rIns="126000" bIns="118800" anchor="ctr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foglio di calcolo è stato realizzato con finalità esclusivamente didattiche, come ausilio per la comprensione delle lezioni dei corsi di Fisica Tecnica Ambientale presso la Facoltà di Architettura  dell'Università "La Sapienza" di Roma.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Ogni utilizzo diverso non è autorizzato.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Chiunque ritenesse, a seguito dell'utilizzo, di poter fornire suggerimenti per un miglioramento del foglio è pregato di contattare l'autore ing. Francesco Mancini all'indirizzo di posta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francesco.mancini@uniroma1.it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un corretto funzionamento del foglio di calcolo è necessario utilizzare il punto come separatore decimale e la virgola come simbolo di raggruppamento cifre (selezionabili generalmente dal pannello di controllo del sistema operativo, tra le opzioni internazionali).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far funzionare le macro è necessario impostare il livello di protezione macro su medio o su basso (Strumenti - Opzioni - Protezione - Protezione macro), chiudere il file salvando le modifiche e successivamente attiva macro all'apertura del file. 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avviare il calcolo è necessario cliccare sul bottone "Calcola UTA".  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presente versione del foglio di calcolo è ancora in fase di testing e potrebbe presentare degli errori.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Dopo ogni salvataggio è necessario chiudere e riaprire il file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absolute">
    <xdr:from>
      <xdr:col>12</xdr:col>
      <xdr:colOff>381000</xdr:colOff>
      <xdr:row>81</xdr:row>
      <xdr:rowOff>9525</xdr:rowOff>
    </xdr:from>
    <xdr:to>
      <xdr:col>13</xdr:col>
      <xdr:colOff>428625</xdr:colOff>
      <xdr:row>81</xdr:row>
      <xdr:rowOff>142875</xdr:rowOff>
    </xdr:to>
    <xdr:sp macro="" textlink="">
      <xdr:nvSpPr>
        <xdr:cNvPr id="9336" name="Text Box 120"/>
        <xdr:cNvSpPr txBox="1">
          <a:spLocks noChangeArrowheads="1"/>
        </xdr:cNvSpPr>
      </xdr:nvSpPr>
      <xdr:spPr bwMode="auto">
        <a:xfrm>
          <a:off x="7181850" y="12573000"/>
          <a:ext cx="542925" cy="133350"/>
        </a:xfrm>
        <a:prstGeom prst="rect">
          <a:avLst/>
        </a:prstGeom>
        <a:noFill/>
        <a:ln w="9525"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500" b="0" i="1" u="none" strike="noStrike" baseline="0">
              <a:solidFill>
                <a:srgbClr val="000000"/>
              </a:solidFill>
              <a:latin typeface="Arial"/>
              <a:cs typeface="Arial"/>
            </a:rPr>
            <a:t>UTA FM  8.01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X323"/>
  <sheetViews>
    <sheetView workbookViewId="0" topLeftCell="H36">
      <selection activeCell="O76" sqref="O76"/>
    </sheetView>
  </sheetViews>
  <sheetFormatPr defaultColWidth="9.140625" defaultRowHeight="12.75"/>
  <sheetData>
    <row r="2" spans="1:3" ht="12.75">
      <c r="A2" t="s">
        <v>297</v>
      </c>
      <c r="B2">
        <v>1006</v>
      </c>
      <c r="C2" t="s">
        <v>300</v>
      </c>
    </row>
    <row r="3" spans="1:3" ht="12.75">
      <c r="A3" t="s">
        <v>298</v>
      </c>
      <c r="B3">
        <v>1860</v>
      </c>
      <c r="C3" t="s">
        <v>300</v>
      </c>
    </row>
    <row r="4" spans="1:24" s="3" customFormat="1" ht="12.75">
      <c r="A4" t="s">
        <v>299</v>
      </c>
      <c r="B4">
        <v>2501000</v>
      </c>
      <c r="C4" t="s">
        <v>301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3" customFormat="1" ht="12.75">
      <c r="A5"/>
      <c r="B5"/>
      <c r="C5"/>
      <c r="D5"/>
      <c r="E5"/>
      <c r="F5"/>
      <c r="G5"/>
      <c r="H5"/>
      <c r="I5"/>
      <c r="J5"/>
      <c r="K5"/>
      <c r="M5" s="3">
        <v>0</v>
      </c>
      <c r="N5" s="3">
        <v>10000</v>
      </c>
      <c r="O5" s="3">
        <v>20000</v>
      </c>
      <c r="P5" s="3">
        <v>30000</v>
      </c>
      <c r="Q5" s="3">
        <v>40000</v>
      </c>
      <c r="R5" s="3">
        <v>50000</v>
      </c>
      <c r="S5" s="3">
        <v>60000</v>
      </c>
      <c r="T5" s="3">
        <v>70000</v>
      </c>
      <c r="U5" s="3">
        <v>80000</v>
      </c>
      <c r="V5" s="3">
        <v>90000</v>
      </c>
      <c r="W5" s="3">
        <v>100000</v>
      </c>
      <c r="X5" s="3">
        <v>110000</v>
      </c>
    </row>
    <row r="6" spans="1:24" s="3" customFormat="1" ht="11.25">
      <c r="A6" s="5">
        <v>-10</v>
      </c>
      <c r="B6" s="6">
        <v>0.00175841203482347</v>
      </c>
      <c r="C6" s="6">
        <v>0.001582123546045142</v>
      </c>
      <c r="D6" s="6">
        <v>0.0014059346786773996</v>
      </c>
      <c r="E6" s="6">
        <v>0.0012298453482993423</v>
      </c>
      <c r="F6" s="6">
        <v>0.0010538554705854279</v>
      </c>
      <c r="G6" s="6">
        <v>0.0008779649613053389</v>
      </c>
      <c r="H6" s="6">
        <v>0.0007021737363238487</v>
      </c>
      <c r="I6" s="6">
        <v>0.0005264817116006872</v>
      </c>
      <c r="J6" s="6">
        <v>0.00035088880319040567</v>
      </c>
      <c r="K6" s="6">
        <v>0.00017539492724224476</v>
      </c>
      <c r="L6" s="5">
        <v>-10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3" customFormat="1" ht="11.25">
      <c r="A7" s="1">
        <v>-9.80000000000001</v>
      </c>
      <c r="B7" s="6">
        <v>0.0017865908789648107</v>
      </c>
      <c r="C7" s="6">
        <v>0.0016074700573562037</v>
      </c>
      <c r="D7" s="6">
        <v>0.0014284520788896585</v>
      </c>
      <c r="E7" s="6">
        <v>0.0012495368550187159</v>
      </c>
      <c r="F7" s="6">
        <v>0.0010707242972985368</v>
      </c>
      <c r="G7" s="6">
        <v>0.0008920143173857562</v>
      </c>
      <c r="H7" s="6">
        <v>0.0007134068270383394</v>
      </c>
      <c r="I7" s="6">
        <v>0.000534901738115435</v>
      </c>
      <c r="J7" s="6">
        <v>0.00035649896257723056</v>
      </c>
      <c r="K7" s="6">
        <v>0.0001781984124848083</v>
      </c>
      <c r="L7" s="1">
        <v>-9.80000000000001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3" customFormat="1" ht="11.25">
      <c r="A8" s="1">
        <v>-9.60000000000001</v>
      </c>
      <c r="B8" s="6">
        <v>0.0018151725357376306</v>
      </c>
      <c r="C8" s="6">
        <v>0.0016331786589528828</v>
      </c>
      <c r="D8" s="6">
        <v>0.0014512909455759323</v>
      </c>
      <c r="E8" s="6">
        <v>0.0012695093027406098</v>
      </c>
      <c r="F8" s="6">
        <v>0.001087833637689027</v>
      </c>
      <c r="G8" s="6">
        <v>0.0009062638577714182</v>
      </c>
      <c r="H8" s="6">
        <v>0.0007247998704459833</v>
      </c>
      <c r="I8" s="6">
        <v>0.000543441583278732</v>
      </c>
      <c r="J8" s="6">
        <v>0.00036218890394332427</v>
      </c>
      <c r="K8" s="6">
        <v>0.00018104174022091565</v>
      </c>
      <c r="L8" s="1">
        <v>-9.60000000000001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3" customFormat="1" ht="11.25">
      <c r="A9" s="1">
        <v>-9.40000000000001</v>
      </c>
      <c r="B9" s="6">
        <v>0.0018441620364783539</v>
      </c>
      <c r="C9" s="6">
        <v>0.0016592538663703043</v>
      </c>
      <c r="D9" s="6">
        <v>0.001474455281308387</v>
      </c>
      <c r="E9" s="6">
        <v>0.001289766183903788</v>
      </c>
      <c r="F9" s="6">
        <v>0.0011051864768830593</v>
      </c>
      <c r="G9" s="6">
        <v>0.0009207160630879482</v>
      </c>
      <c r="H9" s="6">
        <v>0.0007363548454752263</v>
      </c>
      <c r="I9" s="6">
        <v>0.0005521027271165196</v>
      </c>
      <c r="J9" s="6">
        <v>0.0003679596111981385</v>
      </c>
      <c r="K9" s="6">
        <v>0.00018392540102090828</v>
      </c>
      <c r="L9" s="1">
        <v>-9.40000000000001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3" customFormat="1" ht="11.25">
      <c r="A10" s="1">
        <v>-9.20000000000001</v>
      </c>
      <c r="B10" s="6">
        <v>0.0018735644660546245</v>
      </c>
      <c r="C10" s="6">
        <v>0.0016857002429811617</v>
      </c>
      <c r="D10" s="6">
        <v>0.0014979491308797865</v>
      </c>
      <c r="E10" s="6">
        <v>0.0013103110276269435</v>
      </c>
      <c r="F10" s="6">
        <v>0.001122785831221979</v>
      </c>
      <c r="G10" s="6">
        <v>0.000935373439786954</v>
      </c>
      <c r="H10" s="6">
        <v>0.0007480737515664624</v>
      </c>
      <c r="I10" s="6">
        <v>0.000560886664927445</v>
      </c>
      <c r="J10" s="6">
        <v>0.00037381207835900625</v>
      </c>
      <c r="K10" s="6">
        <v>0.00018684989047223073</v>
      </c>
      <c r="L10" s="1">
        <v>-9.20000000000001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3" customFormat="1" ht="11.25">
      <c r="A11" s="1">
        <v>-9.00000000000001</v>
      </c>
      <c r="B11" s="6">
        <v>0.0019033849633422308</v>
      </c>
      <c r="C11" s="6">
        <v>0.0017125224004164229</v>
      </c>
      <c r="D11" s="6">
        <v>0.0015217765816699206</v>
      </c>
      <c r="E11" s="6">
        <v>0.0013311474000227692</v>
      </c>
      <c r="F11" s="6">
        <v>0.0011406347485259276</v>
      </c>
      <c r="G11" s="6">
        <v>0.0009502385203610703</v>
      </c>
      <c r="H11" s="6">
        <v>0.0007599586088403851</v>
      </c>
      <c r="I11" s="6">
        <v>0.0005697949074063762</v>
      </c>
      <c r="J11" s="6">
        <v>0.0003797473096316635</v>
      </c>
      <c r="K11" s="6">
        <v>0.0001898157092187855</v>
      </c>
      <c r="L11" s="1">
        <v>-9.00000000000001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3" customFormat="1" ht="11.25">
      <c r="A12" s="1">
        <v>-8.80000000000001</v>
      </c>
      <c r="B12" s="6">
        <v>0.0019336287217054287</v>
      </c>
      <c r="C12" s="6">
        <v>0.0017397249989889014</v>
      </c>
      <c r="D12" s="6">
        <v>0.0015459417640144016</v>
      </c>
      <c r="E12" s="6">
        <v>0.001352278904513943</v>
      </c>
      <c r="F12" s="6">
        <v>0.001158736308358975</v>
      </c>
      <c r="G12" s="6">
        <v>0.0009653138635601643</v>
      </c>
      <c r="H12" s="6">
        <v>0.0007720114582671826</v>
      </c>
      <c r="I12" s="6">
        <v>0.0005788289807684879</v>
      </c>
      <c r="J12" s="6">
        <v>0.00038576631949111033</v>
      </c>
      <c r="K12" s="6">
        <v>0.00019282336300043747</v>
      </c>
      <c r="L12" s="1">
        <v>-8.80000000000001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3" customFormat="1" ht="11.25">
      <c r="A13" s="1">
        <v>-8.60000000000001</v>
      </c>
      <c r="B13" s="6">
        <v>0.001964300989481494</v>
      </c>
      <c r="C13" s="6">
        <v>0.0017673127481204285</v>
      </c>
      <c r="D13" s="6">
        <v>0.001570448851576487</v>
      </c>
      <c r="E13" s="6">
        <v>0.0013737091821516153</v>
      </c>
      <c r="F13" s="6">
        <v>0.0011770936222962542</v>
      </c>
      <c r="G13" s="6">
        <v>0.000980602054609106</v>
      </c>
      <c r="H13" s="6">
        <v>0.0007842343618368997</v>
      </c>
      <c r="I13" s="6">
        <v>0.0005879904268741594</v>
      </c>
      <c r="J13" s="6">
        <v>0.0003918701327629703</v>
      </c>
      <c r="K13" s="6">
        <v>0.00019587336269274669</v>
      </c>
      <c r="L13" s="1">
        <v>-8.60000000000001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ht="11.25">
      <c r="A14" s="1">
        <v>-8.40000000000002</v>
      </c>
      <c r="B14" s="6">
        <v>0.001995407070468978</v>
      </c>
      <c r="C14" s="6">
        <v>0.001795290406772153</v>
      </c>
      <c r="D14" s="6">
        <v>0.0015953020617214982</v>
      </c>
      <c r="E14" s="6">
        <v>0.0013954419119360025</v>
      </c>
      <c r="F14" s="6">
        <v>0.0011957098341927811</v>
      </c>
      <c r="G14" s="6">
        <v>0.0009961057054268241</v>
      </c>
      <c r="H14" s="6">
        <v>0.0007966294027307414</v>
      </c>
      <c r="I14" s="6">
        <v>0.0005972808033545134</v>
      </c>
      <c r="J14" s="6">
        <v>0.00039805978470523626</v>
      </c>
      <c r="K14" s="6">
        <v>0.00019896622434687267</v>
      </c>
      <c r="L14" s="1">
        <v>-8.40000000000002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3" customFormat="1" ht="11.25">
      <c r="A15" s="1">
        <v>-8.20000000000002</v>
      </c>
      <c r="B15" s="6">
        <v>0.0020269523244199005</v>
      </c>
      <c r="C15" s="6">
        <v>0.0018236627838781742</v>
      </c>
      <c r="D15" s="6">
        <v>0.0016205056558940187</v>
      </c>
      <c r="E15" s="6">
        <v>0.0014174808111392571</v>
      </c>
      <c r="F15" s="6">
        <v>0.0012145881204540774</v>
      </c>
      <c r="G15" s="6">
        <v>0.0010118274548467604</v>
      </c>
      <c r="H15" s="6">
        <v>0.0008091986854934062</v>
      </c>
      <c r="I15" s="6">
        <v>0.0006067016837376601</v>
      </c>
      <c r="J15" s="6">
        <v>0.00040433632109044117</v>
      </c>
      <c r="K15" s="6">
        <v>0.00020210246922967056</v>
      </c>
      <c r="L15" s="1">
        <v>-8.20000000000002</v>
      </c>
      <c r="M15" s="92">
        <f>+(M$5-$B$2*$A15)/($B$4+$B$3*$A15)</f>
        <v>0.0033185986672824522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3" customFormat="1" ht="11.25">
      <c r="A16" s="1">
        <v>-8.00000000000002</v>
      </c>
      <c r="B16" s="6">
        <v>0.002058942167536157</v>
      </c>
      <c r="C16" s="6">
        <v>0.0018524347387827524</v>
      </c>
      <c r="D16" s="6">
        <v>0.0016460639399980815</v>
      </c>
      <c r="E16" s="6">
        <v>0.001439829635630787</v>
      </c>
      <c r="F16" s="6">
        <v>0.0012337316903087599</v>
      </c>
      <c r="G16" s="6">
        <v>0.0010277699688388449</v>
      </c>
      <c r="H16" s="6">
        <v>0.0008219443362065431</v>
      </c>
      <c r="I16" s="6">
        <v>0.0006162546575757187</v>
      </c>
      <c r="J16" s="6">
        <v>0.0004107007982883028</v>
      </c>
      <c r="K16" s="6">
        <v>0.0002052826238640012</v>
      </c>
      <c r="L16" s="1">
        <v>-8.00000000000002</v>
      </c>
      <c r="M16" s="92">
        <f aca="true" t="shared" si="0" ref="M16:M79">+(M$5-$B$2*$A16)/($B$4+$B$3*$A16)</f>
        <v>0.00323717278329285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3" customFormat="1" ht="11.25">
      <c r="A17" s="1">
        <v>-7.80000000000002</v>
      </c>
      <c r="B17" s="6">
        <v>0.0020913820729696413</v>
      </c>
      <c r="C17" s="6">
        <v>0.0018816111816806408</v>
      </c>
      <c r="D17" s="6">
        <v>0.0016719812647799377</v>
      </c>
      <c r="E17" s="6">
        <v>0.0014624921802046669</v>
      </c>
      <c r="F17" s="6">
        <v>0.0012531437860827804</v>
      </c>
      <c r="G17" s="6">
        <v>0.0010439359407327248</v>
      </c>
      <c r="H17" s="6">
        <v>0.0008348685026631225</v>
      </c>
      <c r="I17" s="6">
        <v>0.0006259413305724529</v>
      </c>
      <c r="J17" s="6">
        <v>0.00041715428334873313</v>
      </c>
      <c r="K17" s="6">
        <v>0.00020850722006920163</v>
      </c>
      <c r="L17" s="1">
        <v>-7.80000000000002</v>
      </c>
      <c r="M17" s="92">
        <f t="shared" si="0"/>
        <v>0.0031557712632898157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3" customFormat="1" ht="11.25">
      <c r="A18" s="1">
        <v>-7.60000000000002</v>
      </c>
      <c r="B18" s="6">
        <v>0.002124277571326727</v>
      </c>
      <c r="C18" s="6">
        <v>0.0019111970740611215</v>
      </c>
      <c r="D18" s="6">
        <v>0.0016982620262139194</v>
      </c>
      <c r="E18" s="6">
        <v>0.0014854722789095847</v>
      </c>
      <c r="F18" s="6">
        <v>0.0012728276834756904</v>
      </c>
      <c r="G18" s="6">
        <v>0.0010603280914425692</v>
      </c>
      <c r="H18" s="6">
        <v>0.0008479733545429692</v>
      </c>
      <c r="I18" s="6">
        <v>0.0006357633247117096</v>
      </c>
      <c r="J18" s="6">
        <v>0.000423697854085336</v>
      </c>
      <c r="K18" s="6">
        <v>0.00021177679500177654</v>
      </c>
      <c r="L18" s="1">
        <v>-7.60000000000002</v>
      </c>
      <c r="M18" s="92">
        <f t="shared" si="0"/>
        <v>0.003074394096339816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3" customFormat="1" ht="11.25">
      <c r="A19" s="1">
        <v>-7.40000000000002</v>
      </c>
      <c r="B19" s="6">
        <v>0.002157634251176698</v>
      </c>
      <c r="C19" s="6">
        <v>0.0019411974291553586</v>
      </c>
      <c r="D19" s="6">
        <v>0.001724910665891052</v>
      </c>
      <c r="E19" s="6">
        <v>0.0015087738053810205</v>
      </c>
      <c r="F19" s="6">
        <v>0.0012927866918386742</v>
      </c>
      <c r="G19" s="6">
        <v>0.0010769491696932185</v>
      </c>
      <c r="H19" s="6">
        <v>0.0008612610835892767</v>
      </c>
      <c r="I19" s="6">
        <v>0.0006457222783865211</v>
      </c>
      <c r="J19" s="6">
        <v>0.0004303325991592998</v>
      </c>
      <c r="K19" s="6">
        <v>0.0002150918911962641</v>
      </c>
      <c r="L19" s="1">
        <v>-7.40000000000002</v>
      </c>
      <c r="M19" s="92">
        <f t="shared" si="0"/>
        <v>0.0029930412715158594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3" customFormat="1" ht="11.25">
      <c r="A20" s="1">
        <v>-7.30000000000002</v>
      </c>
      <c r="B20" s="6">
        <v>0.0021744872965647707</v>
      </c>
      <c r="C20" s="6">
        <v>0.0019563546111139845</v>
      </c>
      <c r="D20" s="6">
        <v>0.0017383743406376518</v>
      </c>
      <c r="E20" s="6">
        <v>0.001520546325447108</v>
      </c>
      <c r="F20" s="6">
        <v>0.0013028704060766907</v>
      </c>
      <c r="G20" s="6">
        <v>0.0010853464232833485</v>
      </c>
      <c r="H20" s="6">
        <v>0.0008679742180462555</v>
      </c>
      <c r="I20" s="6">
        <v>0.000650753631566421</v>
      </c>
      <c r="J20" s="6">
        <v>0.00043368450526630497</v>
      </c>
      <c r="K20" s="6">
        <v>0.00021676668078943052</v>
      </c>
      <c r="L20" s="1">
        <v>-7.30000000000002</v>
      </c>
      <c r="M20" s="92">
        <f t="shared" si="0"/>
        <v>0.0029523739839882497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3" customFormat="1" ht="11.25">
      <c r="A21" s="1">
        <v>-7.20000000000002</v>
      </c>
      <c r="B21" s="6">
        <v>0.002191457759564536</v>
      </c>
      <c r="C21" s="6">
        <v>0.001971617312387444</v>
      </c>
      <c r="D21" s="6">
        <v>0.00175193167141074</v>
      </c>
      <c r="E21" s="6">
        <v>0.0015324006731759331</v>
      </c>
      <c r="F21" s="6">
        <v>0.0013130241544545803</v>
      </c>
      <c r="G21" s="6">
        <v>0.0010938019522478773</v>
      </c>
      <c r="H21" s="6">
        <v>0.0008747339037862569</v>
      </c>
      <c r="I21" s="6">
        <v>0.0006558198465289853</v>
      </c>
      <c r="J21" s="6">
        <v>0.0004370596181637612</v>
      </c>
      <c r="K21" s="6">
        <v>0.000218453056606313</v>
      </c>
      <c r="L21" s="1">
        <v>-7.20000000000002</v>
      </c>
      <c r="M21" s="92">
        <f t="shared" si="0"/>
        <v>0.0029117127778974902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3" customFormat="1" ht="11.25">
      <c r="A22" s="1">
        <v>-7.10000000000002</v>
      </c>
      <c r="B22" s="6">
        <v>0.002208546355278206</v>
      </c>
      <c r="C22" s="6">
        <v>0.001986986174383425</v>
      </c>
      <c r="D22" s="6">
        <v>0.001765583226413749</v>
      </c>
      <c r="E22" s="6">
        <v>0.0015443373440551095</v>
      </c>
      <c r="F22" s="6">
        <v>0.0013232483602307421</v>
      </c>
      <c r="G22" s="6">
        <v>0.0011023161081007654</v>
      </c>
      <c r="H22" s="6">
        <v>0.0008815404210617634</v>
      </c>
      <c r="I22" s="6">
        <v>0.0006609211327463652</v>
      </c>
      <c r="J22" s="6">
        <v>0.00044045807702282775</v>
      </c>
      <c r="K22" s="6">
        <v>0.00022015108799461867</v>
      </c>
      <c r="L22" s="1">
        <v>-7.10000000000002</v>
      </c>
      <c r="M22" s="92">
        <f t="shared" si="0"/>
        <v>0.002871057651879545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3" customFormat="1" ht="11.25">
      <c r="A23" s="1">
        <v>-7.00000000000002</v>
      </c>
      <c r="B23" s="6">
        <v>0.002225753802527629</v>
      </c>
      <c r="C23" s="6">
        <v>0.002002461841828732</v>
      </c>
      <c r="D23" s="6">
        <v>0.0017793295767751633</v>
      </c>
      <c r="E23" s="6">
        <v>0.0015563568361096432</v>
      </c>
      <c r="F23" s="6">
        <v>0.001333543448819676</v>
      </c>
      <c r="G23" s="6">
        <v>0.0011108892441371182</v>
      </c>
      <c r="H23" s="6">
        <v>0.0008883940515377373</v>
      </c>
      <c r="I23" s="6">
        <v>0.0006660577007407822</v>
      </c>
      <c r="J23" s="6">
        <v>0.00044388002170854334</v>
      </c>
      <c r="K23" s="6">
        <v>0.00022186084464592275</v>
      </c>
      <c r="L23" s="1">
        <v>-7.00000000000002</v>
      </c>
      <c r="M23" s="92">
        <f t="shared" si="0"/>
        <v>0.002830408604570785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3" customFormat="1" ht="11.25">
      <c r="A24" s="1">
        <v>-6.80000000000002</v>
      </c>
      <c r="B24" s="6">
        <v>0.002260528145617063</v>
      </c>
      <c r="C24" s="6">
        <v>0.0020337361886560486</v>
      </c>
      <c r="D24" s="6">
        <v>0.0018071089627869148</v>
      </c>
      <c r="E24" s="6">
        <v>0.0015806462885953568</v>
      </c>
      <c r="F24" s="6">
        <v>0.0013543479869275166</v>
      </c>
      <c r="G24" s="6">
        <v>0.0011282138788895105</v>
      </c>
      <c r="H24" s="6">
        <v>0.0009022437858469585</v>
      </c>
      <c r="I24" s="6">
        <v>0.000676437529424514</v>
      </c>
      <c r="J24" s="6">
        <v>0.0004507949315053934</v>
      </c>
      <c r="K24" s="6">
        <v>0.00022531581423090876</v>
      </c>
      <c r="L24" s="1">
        <v>-6.80000000000002</v>
      </c>
      <c r="M24" s="92">
        <f t="shared" si="0"/>
        <v>0.002749128740628344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3" customFormat="1" ht="11.25">
      <c r="A25" s="1">
        <v>-6.60000000000002</v>
      </c>
      <c r="B25" s="6">
        <v>0.0022957866144230833</v>
      </c>
      <c r="C25" s="6">
        <v>0.0020654455776134154</v>
      </c>
      <c r="D25" s="6">
        <v>0.0018352744574495232</v>
      </c>
      <c r="E25" s="6">
        <v>0.0016052730659860339</v>
      </c>
      <c r="F25" s="6">
        <v>0.0013754412155546534</v>
      </c>
      <c r="G25" s="6">
        <v>0.0011457787187636587</v>
      </c>
      <c r="H25" s="6">
        <v>0.0009162853884973881</v>
      </c>
      <c r="I25" s="6">
        <v>0.0006869610379157319</v>
      </c>
      <c r="J25" s="6">
        <v>0.0004578054804536254</v>
      </c>
      <c r="K25" s="6">
        <v>0.00022881852982054463</v>
      </c>
      <c r="L25" s="1">
        <v>-6.60000000000002</v>
      </c>
      <c r="M25" s="92">
        <f t="shared" si="0"/>
        <v>0.0026678731751692917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3" customFormat="1" ht="11.25">
      <c r="A26" s="1">
        <v>-6.40000000000002</v>
      </c>
      <c r="B26" s="6">
        <v>0.00233153509510488</v>
      </c>
      <c r="C26" s="6">
        <v>0.0020975952874773976</v>
      </c>
      <c r="D26" s="6">
        <v>0.0018638307363709923</v>
      </c>
      <c r="E26" s="6">
        <v>0.0016302412449186927</v>
      </c>
      <c r="F26" s="6">
        <v>0.0013968266165482754</v>
      </c>
      <c r="G26" s="6">
        <v>0.0011635866549817098</v>
      </c>
      <c r="H26" s="6">
        <v>0.0009305211642346101</v>
      </c>
      <c r="I26" s="6">
        <v>0.0006976299486156859</v>
      </c>
      <c r="J26" s="6">
        <v>0.00046491281272619477</v>
      </c>
      <c r="K26" s="6">
        <v>0.00023236956145939464</v>
      </c>
      <c r="L26" s="1">
        <v>-6.40000000000002</v>
      </c>
      <c r="M26" s="92">
        <f t="shared" si="0"/>
        <v>0.0025866418972992685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3" customFormat="1" ht="11.25">
      <c r="A27" s="1">
        <v>-6.20000000000002</v>
      </c>
      <c r="B27" s="6">
        <v>0.002367779534924891</v>
      </c>
      <c r="C27" s="6">
        <v>0.0021301906515262675</v>
      </c>
      <c r="D27" s="6">
        <v>0.0018927825231704906</v>
      </c>
      <c r="E27" s="6">
        <v>0.0016555549436612835</v>
      </c>
      <c r="F27" s="6">
        <v>0.0014185077071158772</v>
      </c>
      <c r="G27" s="6">
        <v>0.0011816406079644113</v>
      </c>
      <c r="H27" s="6">
        <v>0.0009449534409493417</v>
      </c>
      <c r="I27" s="6">
        <v>0.0007084460011248452</v>
      </c>
      <c r="J27" s="6">
        <v>0.0004721180838562311</v>
      </c>
      <c r="K27" s="6">
        <v>0.0002359694848193488</v>
      </c>
      <c r="L27" s="1">
        <v>-6.20000000000002</v>
      </c>
      <c r="M27" s="92">
        <f t="shared" si="0"/>
        <v>0.0025054348961304263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3" customFormat="1" ht="11.25">
      <c r="A28" s="1">
        <v>-6.00000000000002</v>
      </c>
      <c r="B28" s="6">
        <v>0.0024045259427875037</v>
      </c>
      <c r="C28" s="6">
        <v>0.002163237058012854</v>
      </c>
      <c r="D28" s="6">
        <v>0.0019221345898880902</v>
      </c>
      <c r="E28" s="6">
        <v>0.0016812183224620167</v>
      </c>
      <c r="F28" s="6">
        <v>0.0014404880401168664</v>
      </c>
      <c r="G28" s="6">
        <v>0.001199943527567651</v>
      </c>
      <c r="H28" s="6">
        <v>0.0009595845698615233</v>
      </c>
      <c r="I28" s="6">
        <v>0.0007194109523771345</v>
      </c>
      <c r="J28" s="6">
        <v>0.0004794224608239964</v>
      </c>
      <c r="K28" s="6">
        <v>0.00023961888124184413</v>
      </c>
      <c r="L28" s="1">
        <v>-6.00000000000002</v>
      </c>
      <c r="M28" s="92">
        <f t="shared" si="0"/>
        <v>0.002424252160781424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3" customFormat="1" ht="11.25">
      <c r="A29" s="1">
        <v>-5.80000000000002</v>
      </c>
      <c r="B29" s="6">
        <v>0.002441780389782243</v>
      </c>
      <c r="C29" s="6">
        <v>0.0021967399506411635</v>
      </c>
      <c r="D29" s="6">
        <v>0.0019518917573976165</v>
      </c>
      <c r="E29" s="6">
        <v>0.0017072355839012174</v>
      </c>
      <c r="F29" s="6">
        <v>0.0014627712043561558</v>
      </c>
      <c r="G29" s="6">
        <v>0.0012184983933204994</v>
      </c>
      <c r="H29" s="6">
        <v>0.0009744169257055019</v>
      </c>
      <c r="I29" s="6">
        <v>0.0007305265767749113</v>
      </c>
      <c r="J29" s="6">
        <v>0.0004868271221442797</v>
      </c>
      <c r="K29" s="6">
        <v>0.00024331833778027637</v>
      </c>
      <c r="L29" s="1">
        <v>-5.80000000000002</v>
      </c>
      <c r="M29" s="92">
        <f t="shared" si="0"/>
        <v>0.0023430936803774216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3" customFormat="1" ht="11.25">
      <c r="A30" s="1">
        <v>-5.60000000000003</v>
      </c>
      <c r="B30" s="6">
        <v>0.0024795490097317143</v>
      </c>
      <c r="C30" s="6">
        <v>0.0022307048290469986</v>
      </c>
      <c r="D30" s="6">
        <v>0.001982058895822811</v>
      </c>
      <c r="E30" s="6">
        <v>0.001733610973245861</v>
      </c>
      <c r="F30" s="6">
        <v>0.001485360824879882</v>
      </c>
      <c r="G30" s="6">
        <v>0.001237308214664882</v>
      </c>
      <c r="H30" s="6">
        <v>0.0009894529069163966</v>
      </c>
      <c r="I30" s="6">
        <v>0.0007417946663247414</v>
      </c>
      <c r="J30" s="6">
        <v>0.0004943332579542686</v>
      </c>
      <c r="K30" s="6">
        <v>0.00024706844724262263</v>
      </c>
      <c r="L30" s="1">
        <v>-5.60000000000003</v>
      </c>
      <c r="M30" s="92">
        <f t="shared" si="0"/>
        <v>0.0022619594440500823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3" customFormat="1" ht="11.25">
      <c r="A31" s="1">
        <v>-5.40000000000003</v>
      </c>
      <c r="B31" s="6">
        <v>0.0025178379997439428</v>
      </c>
      <c r="C31" s="6">
        <v>0.0022651372492822532</v>
      </c>
      <c r="D31" s="6">
        <v>0.002012640924956511</v>
      </c>
      <c r="E31" s="6">
        <v>0.00176034877880654</v>
      </c>
      <c r="F31" s="6">
        <v>0.00150826056327302</v>
      </c>
      <c r="G31" s="6">
        <v>0.001256376031196681</v>
      </c>
      <c r="H31" s="6">
        <v>0.0010046949358174925</v>
      </c>
      <c r="I31" s="6">
        <v>0.0007532170307738603</v>
      </c>
      <c r="J31" s="6">
        <v>0.0005019420701018192</v>
      </c>
      <c r="K31" s="6">
        <v>0.0002508698082342345</v>
      </c>
      <c r="L31" s="1">
        <v>-5.40000000000003</v>
      </c>
      <c r="M31" s="92">
        <f t="shared" si="0"/>
        <v>0.0021808494409375477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3" customFormat="1" ht="11.25">
      <c r="A32" s="1">
        <v>-5.20000000000003</v>
      </c>
      <c r="B32" s="6">
        <v>0.0025566536207694986</v>
      </c>
      <c r="C32" s="6">
        <v>0.002300042824303231</v>
      </c>
      <c r="D32" s="6">
        <v>0.0020436428146831513</v>
      </c>
      <c r="E32" s="6">
        <v>0.0017874533322971109</v>
      </c>
      <c r="F32" s="6">
        <v>0.0015314741179591142</v>
      </c>
      <c r="G32" s="6">
        <v>0.0012757049129084473</v>
      </c>
      <c r="H32" s="6">
        <v>0.0010201454588088044</v>
      </c>
      <c r="I32" s="6">
        <v>0.000764795497747418</v>
      </c>
      <c r="J32" s="6">
        <v>0.0005096547722341918</v>
      </c>
      <c r="K32" s="6">
        <v>0.0002547230252008353</v>
      </c>
      <c r="L32" s="1">
        <v>-5.20000000000003</v>
      </c>
      <c r="M32" s="92">
        <f t="shared" si="0"/>
        <v>0.00209976366018446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3" customFormat="1" ht="11.25">
      <c r="A33" s="1">
        <v>-5.00000000000003</v>
      </c>
      <c r="B33" s="6">
        <v>0.00259600219816349</v>
      </c>
      <c r="C33" s="6">
        <v>0.0023354272244630364</v>
      </c>
      <c r="D33" s="6">
        <v>0.00207506958540463</v>
      </c>
      <c r="E33" s="6">
        <v>0.0018149290091970698</v>
      </c>
      <c r="F33" s="6">
        <v>0.0015550052245021566</v>
      </c>
      <c r="G33" s="6">
        <v>0.0012952979604337479</v>
      </c>
      <c r="H33" s="6">
        <v>0.001035806946556819</v>
      </c>
      <c r="I33" s="6">
        <v>0.0007765319128865238</v>
      </c>
      <c r="J33" s="6">
        <v>0.0005174725898872571</v>
      </c>
      <c r="K33" s="6">
        <v>0.00025862870847172264</v>
      </c>
      <c r="L33" s="1">
        <v>-5.00000000000003</v>
      </c>
      <c r="M33" s="92">
        <f t="shared" si="0"/>
        <v>0.002018702090941939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3" customFormat="1" ht="11.25">
      <c r="A34" s="1">
        <v>-4.80000000000003</v>
      </c>
      <c r="B34" s="6">
        <v>0.002635890122251984</v>
      </c>
      <c r="C34" s="6">
        <v>0.002371296178007662</v>
      </c>
      <c r="D34" s="6">
        <v>0.0021069263084691945</v>
      </c>
      <c r="E34" s="6">
        <v>0.0018427802291163375</v>
      </c>
      <c r="F34" s="6">
        <v>0.0015788576559103364</v>
      </c>
      <c r="G34" s="6">
        <v>0.001315158305292911</v>
      </c>
      <c r="H34" s="6">
        <v>0.0010516818941852391</v>
      </c>
      <c r="I34" s="6">
        <v>0.0007884281399869429</v>
      </c>
      <c r="J34" s="6">
        <v>0.0005253967605750785</v>
      </c>
      <c r="K34" s="6">
        <v>0.00026258747430312943</v>
      </c>
      <c r="L34" s="1">
        <v>-4.80000000000003</v>
      </c>
      <c r="M34" s="92">
        <f t="shared" si="0"/>
        <v>0.0019376647223675841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3" customFormat="1" ht="11.25">
      <c r="A35" s="1">
        <v>-4.60000000000003</v>
      </c>
      <c r="B35" s="6">
        <v>0.002676323848903734</v>
      </c>
      <c r="C35" s="6">
        <v>0.0024076554715765424</v>
      </c>
      <c r="D35" s="6">
        <v>0.002139218106604029</v>
      </c>
      <c r="E35" s="6">
        <v>0.0018710114561630454</v>
      </c>
      <c r="F35" s="6">
        <v>0.001603035222942168</v>
      </c>
      <c r="G35" s="6">
        <v>0.0013352891101405945</v>
      </c>
      <c r="H35" s="6">
        <v>0.0010677728214670502</v>
      </c>
      <c r="I35" s="6">
        <v>0.0008004860611386943</v>
      </c>
      <c r="J35" s="6">
        <v>0.0005334285338800313</v>
      </c>
      <c r="K35" s="6">
        <v>0.00026659994492182206</v>
      </c>
      <c r="L35" s="1">
        <v>-4.60000000000003</v>
      </c>
      <c r="M35" s="92">
        <f>+(M$5-$B$2*$A35)/($B$4+$B$3*$A35)</f>
        <v>0.0018566515436254658</v>
      </c>
      <c r="N35" s="92">
        <f>+(N$5-$B$2*$A35)/($B$4+$B$3*$A35)</f>
        <v>0.005868777794004612</v>
      </c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3" customFormat="1" ht="11.25">
      <c r="A36" s="1">
        <v>-4.40000000000003</v>
      </c>
      <c r="B36" s="6">
        <v>0.0027173099001065013</v>
      </c>
      <c r="C36" s="6">
        <v>0.0024445109507069194</v>
      </c>
      <c r="D36" s="6">
        <v>0.0021719501543509467</v>
      </c>
      <c r="E36" s="6">
        <v>0.0018996271993138155</v>
      </c>
      <c r="F36" s="6">
        <v>0.0016275417744145526</v>
      </c>
      <c r="G36" s="6">
        <v>0.0013556935690147971</v>
      </c>
      <c r="H36" s="6">
        <v>0.001084082273017615</v>
      </c>
      <c r="I36" s="6">
        <v>0.0008127075768663223</v>
      </c>
      <c r="J36" s="6">
        <v>0.0005415691715433078</v>
      </c>
      <c r="K36" s="6">
        <v>0.00027066674856886057</v>
      </c>
      <c r="L36" s="1">
        <v>-4.40000000000003</v>
      </c>
      <c r="M36" s="92">
        <f>+(M$5-$B$2*$A36)/($B$4+$B$3*$A36)</f>
        <v>0.001775662543886123</v>
      </c>
      <c r="N36" s="92">
        <f aca="true" t="shared" si="1" ref="N36:Q99">+(N$5-$B$2*$A36)/($B$4+$B$3*$A36)</f>
        <v>0.0057871900693833925</v>
      </c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3" customFormat="1" ht="11.25">
      <c r="A37" s="1">
        <v>-4.20000000000003</v>
      </c>
      <c r="B37" s="6">
        <v>0.002758854864548478</v>
      </c>
      <c r="C37" s="6">
        <v>0.0024818685203424943</v>
      </c>
      <c r="D37" s="6">
        <v>0.0022051276785056283</v>
      </c>
      <c r="E37" s="6">
        <v>0.0019286320127868794</v>
      </c>
      <c r="F37" s="6">
        <v>0.0016523811975130687</v>
      </c>
      <c r="G37" s="6">
        <v>0.0013763749075875607</v>
      </c>
      <c r="H37" s="6">
        <v>0.0011006128184889888</v>
      </c>
      <c r="I37" s="6">
        <v>0.0008250946062699833</v>
      </c>
      <c r="J37" s="6">
        <v>0.0005498199475559023</v>
      </c>
      <c r="K37" s="6">
        <v>0.0002747885195435671</v>
      </c>
      <c r="L37" s="1">
        <v>-4.20000000000003</v>
      </c>
      <c r="M37" s="92">
        <f t="shared" si="0"/>
        <v>0.0016946977123265597</v>
      </c>
      <c r="N37" s="92">
        <f t="shared" si="1"/>
        <v>0.005705626691609309</v>
      </c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3" customFormat="1" ht="11.25">
      <c r="A38" s="1">
        <v>-4.00000000000003</v>
      </c>
      <c r="B38" s="6">
        <v>0.002800965398204769</v>
      </c>
      <c r="C38" s="6">
        <v>0.0025197341453462863</v>
      </c>
      <c r="D38" s="6">
        <v>0.002238755958560293</v>
      </c>
      <c r="E38" s="6">
        <v>0.0019580304964179757</v>
      </c>
      <c r="F38" s="6">
        <v>0.0016775574181044348</v>
      </c>
      <c r="G38" s="6">
        <v>0.0013973363834173106</v>
      </c>
      <c r="H38" s="6">
        <v>0.0011173670527654053</v>
      </c>
      <c r="I38" s="6">
        <v>0.0008376490871673129</v>
      </c>
      <c r="J38" s="6">
        <v>0.0005581821482500486</v>
      </c>
      <c r="K38" s="6">
        <v>0.00027896589824768706</v>
      </c>
      <c r="L38" s="1">
        <v>-4.00000000000003</v>
      </c>
      <c r="M38" s="92">
        <f t="shared" si="0"/>
        <v>0.0016137570381302357</v>
      </c>
      <c r="N38" s="92">
        <f t="shared" si="1"/>
        <v>0.00562408764978586</v>
      </c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3" customFormat="1" ht="11.25">
      <c r="A39" s="1">
        <v>-3.80000000000003</v>
      </c>
      <c r="B39" s="6">
        <v>0.0028436482249288514</v>
      </c>
      <c r="C39" s="6">
        <v>0.0025581138510176547</v>
      </c>
      <c r="D39" s="6">
        <v>0.002272840327149793</v>
      </c>
      <c r="E39" s="6">
        <v>0.001987827296038971</v>
      </c>
      <c r="F39" s="6">
        <v>0.0017030744010510944</v>
      </c>
      <c r="G39" s="6">
        <v>0.0014185812862027873</v>
      </c>
      <c r="H39" s="6">
        <v>0.0011343475961599011</v>
      </c>
      <c r="I39" s="6">
        <v>0.0008503729762360418</v>
      </c>
      <c r="J39" s="6">
        <v>0.0005666570723910909</v>
      </c>
      <c r="K39" s="6">
        <v>0.0002831995312297353</v>
      </c>
      <c r="L39" s="1">
        <v>-3.80000000000003</v>
      </c>
      <c r="M39" s="92">
        <f t="shared" si="0"/>
        <v>0.0015328405104870662</v>
      </c>
      <c r="N39" s="92">
        <f t="shared" si="1"/>
        <v>0.005542572933023046</v>
      </c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3" customFormat="1" ht="11.25">
      <c r="A40" s="1">
        <v>-3.60000000000003</v>
      </c>
      <c r="B40" s="6">
        <v>0.0028869101370491857</v>
      </c>
      <c r="C40" s="6">
        <v>0.0025970137236136074</v>
      </c>
      <c r="D40" s="6">
        <v>0.0023073861705012063</v>
      </c>
      <c r="E40" s="6">
        <v>0.002018027103859296</v>
      </c>
      <c r="F40" s="6">
        <v>0.0017289361505279967</v>
      </c>
      <c r="G40" s="6">
        <v>0.001440112938038629</v>
      </c>
      <c r="H40" s="6">
        <v>0.0011515570946121175</v>
      </c>
      <c r="I40" s="6">
        <v>0.0008632682491573941</v>
      </c>
      <c r="J40" s="6">
        <v>0.0005752460312698067</v>
      </c>
      <c r="K40" s="6">
        <v>0.0002874900712295332</v>
      </c>
      <c r="L40" s="1">
        <v>-3.60000000000003</v>
      </c>
      <c r="M40" s="92">
        <f t="shared" si="0"/>
        <v>0.0014519481185934153</v>
      </c>
      <c r="N40" s="92">
        <f t="shared" si="1"/>
        <v>0.005461082530437361</v>
      </c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3" customFormat="1" ht="11.25">
      <c r="A41" s="1">
        <v>-3.40000000000003</v>
      </c>
      <c r="B41" s="6">
        <v>0.002930757995971426</v>
      </c>
      <c r="C41" s="6">
        <v>0.0026364399108747983</v>
      </c>
      <c r="D41" s="6">
        <v>0.002342398928887308</v>
      </c>
      <c r="E41" s="6">
        <v>0.00204863465885051</v>
      </c>
      <c r="F41" s="6">
        <v>0.001755146710341827</v>
      </c>
      <c r="G41" s="6">
        <v>0.0014619346936728171</v>
      </c>
      <c r="H41" s="6">
        <v>0.00116899821988745</v>
      </c>
      <c r="I41" s="6">
        <v>0.0008763369007603851</v>
      </c>
      <c r="J41" s="6">
        <v>0.0005839503487952601</v>
      </c>
      <c r="K41" s="6">
        <v>0.0002918381772229772</v>
      </c>
      <c r="L41" s="1">
        <v>-3.40000000000003</v>
      </c>
      <c r="M41" s="92">
        <f t="shared" si="0"/>
        <v>0.0013710798516520903</v>
      </c>
      <c r="N41" s="92">
        <f t="shared" si="1"/>
        <v>0.005379616431151793</v>
      </c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11.25">
      <c r="A42" s="1">
        <v>-3.20000000000003</v>
      </c>
      <c r="B42" s="6">
        <v>0.00297519873278537</v>
      </c>
      <c r="C42" s="6">
        <v>0.002676398622555442</v>
      </c>
      <c r="D42" s="6">
        <v>0.002377884097083194</v>
      </c>
      <c r="E42" s="6">
        <v>0.0020796547471333485</v>
      </c>
      <c r="F42" s="6">
        <v>0.0017817101642521574</v>
      </c>
      <c r="G42" s="6">
        <v>0.0014840499407655296</v>
      </c>
      <c r="H42" s="6">
        <v>0.001186673669777175</v>
      </c>
      <c r="I42" s="6">
        <v>0.0008895809451667482</v>
      </c>
      <c r="J42" s="6">
        <v>0.0005927713615880034</v>
      </c>
      <c r="K42" s="6">
        <v>0.00029624451446694656</v>
      </c>
      <c r="L42" s="1">
        <v>-3.20000000000003</v>
      </c>
      <c r="M42" s="92">
        <f t="shared" si="0"/>
        <v>0.0012902356988723385</v>
      </c>
      <c r="N42" s="92">
        <f t="shared" si="1"/>
        <v>0.005298174624295817</v>
      </c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11.25">
      <c r="A43" s="1">
        <v>-3.00000000000003</v>
      </c>
      <c r="B43" s="6">
        <v>0.003020239348877592</v>
      </c>
      <c r="C43" s="6">
        <v>0.0027168961309579774</v>
      </c>
      <c r="D43" s="6">
        <v>0.0024138472248268227</v>
      </c>
      <c r="E43" s="6">
        <v>0.0021110922023679364</v>
      </c>
      <c r="F43" s="6">
        <v>0.0018086306362950597</v>
      </c>
      <c r="G43" s="6">
        <v>0.0015064621001498594</v>
      </c>
      <c r="H43" s="6">
        <v>0.0012045861682999225</v>
      </c>
      <c r="I43" s="6">
        <v>0.0009030024159367579</v>
      </c>
      <c r="J43" s="6">
        <v>0.0006017104190738027</v>
      </c>
      <c r="K43" s="6">
        <v>0.00030070975454443656</v>
      </c>
      <c r="L43" s="1">
        <v>-3.00000000000003</v>
      </c>
      <c r="M43" s="92">
        <f t="shared" si="0"/>
        <v>0.001209415649469841</v>
      </c>
      <c r="N43" s="92">
        <f t="shared" si="1"/>
        <v>0.0052167570990053905</v>
      </c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3" customFormat="1" ht="11.25">
      <c r="A44" s="1">
        <v>-2.80000000000004</v>
      </c>
      <c r="B44" s="6">
        <v>0.0030658869165495263</v>
      </c>
      <c r="C44" s="6">
        <v>0.0027579387714722603</v>
      </c>
      <c r="D44" s="6">
        <v>0.0024502939172832555</v>
      </c>
      <c r="E44" s="6">
        <v>0.002142951906146945</v>
      </c>
      <c r="F44" s="6">
        <v>0.0018359122911090176</v>
      </c>
      <c r="G44" s="6">
        <v>0.0015291746260942575</v>
      </c>
      <c r="H44" s="6">
        <v>0.0012227384659043744</v>
      </c>
      <c r="I44" s="6">
        <v>0.0009166033662158585</v>
      </c>
      <c r="J44" s="6">
        <v>0.0006107688835778278</v>
      </c>
      <c r="K44" s="6">
        <v>0.0003052345754098885</v>
      </c>
      <c r="L44" s="1">
        <v>-2.80000000000004</v>
      </c>
      <c r="M44" s="92">
        <f t="shared" si="0"/>
        <v>0.0011286196926667126</v>
      </c>
      <c r="N44" s="92">
        <f t="shared" si="1"/>
        <v>0.005135363844422949</v>
      </c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3" customFormat="1" ht="11.25">
      <c r="A45" s="1">
        <v>-2.60000000000004</v>
      </c>
      <c r="B45" s="6">
        <v>0.0031121485796409046</v>
      </c>
      <c r="C45" s="6">
        <v>0.00279953294311921</v>
      </c>
      <c r="D45" s="6">
        <v>0.0024872298355125147</v>
      </c>
      <c r="E45" s="6">
        <v>0.002175238788391641</v>
      </c>
      <c r="F45" s="6">
        <v>0.0018635593342630767</v>
      </c>
      <c r="G45" s="6">
        <v>0.0015521910065666358</v>
      </c>
      <c r="H45" s="6">
        <v>0.001241133339673132</v>
      </c>
      <c r="I45" s="6">
        <v>0.0009303858688820598</v>
      </c>
      <c r="J45" s="6">
        <v>0.0006199481304192766</v>
      </c>
      <c r="K45" s="6">
        <v>0.000309819661434699</v>
      </c>
      <c r="L45" s="1">
        <v>-2.60000000000004</v>
      </c>
      <c r="M45" s="92">
        <f t="shared" si="0"/>
        <v>0.001047847817691482</v>
      </c>
      <c r="N45" s="92">
        <f t="shared" si="1"/>
        <v>0.0050539948496973915</v>
      </c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3" customFormat="1" ht="11.25">
      <c r="A46" s="1">
        <v>-2.40000000000004</v>
      </c>
      <c r="B46" s="6">
        <v>0.00315903155415882</v>
      </c>
      <c r="C46" s="6">
        <v>0.0028416851090991182</v>
      </c>
      <c r="D46" s="6">
        <v>0.002524660696941262</v>
      </c>
      <c r="E46" s="6">
        <v>0.0022079578277509836</v>
      </c>
      <c r="F46" s="6">
        <v>0.0018915760125873507</v>
      </c>
      <c r="G46" s="6">
        <v>0.0015755147635002434</v>
      </c>
      <c r="H46" s="6">
        <v>0.001259773593527848</v>
      </c>
      <c r="I46" s="6">
        <v>0.0009443520166941568</v>
      </c>
      <c r="J46" s="6">
        <v>0.0006292495480064738</v>
      </c>
      <c r="K46" s="6">
        <v>0.00031446570345292877</v>
      </c>
      <c r="L46" s="1">
        <v>-2.40000000000004</v>
      </c>
      <c r="M46" s="92">
        <f t="shared" si="0"/>
        <v>0.0009671000137791084</v>
      </c>
      <c r="N46" s="92">
        <f t="shared" si="1"/>
        <v>0.004972650103984096</v>
      </c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3" customFormat="1" ht="11.25">
      <c r="A47" s="1">
        <v>-2.20000000000004</v>
      </c>
      <c r="B47" s="6">
        <v>0.003206543128912455</v>
      </c>
      <c r="C47" s="6">
        <v>0.002884401797344677</v>
      </c>
      <c r="D47" s="6">
        <v>0.002562592275838317</v>
      </c>
      <c r="E47" s="6">
        <v>0.0022411140520037774</v>
      </c>
      <c r="F47" s="6">
        <v>0.001919966614505912</v>
      </c>
      <c r="G47" s="6">
        <v>0.0015991494530613129</v>
      </c>
      <c r="H47" s="6">
        <v>0.0012786620584356102</v>
      </c>
      <c r="I47" s="6">
        <v>0.0009585039224407763</v>
      </c>
      <c r="J47" s="6">
        <v>0.0006386745379324398</v>
      </c>
      <c r="K47" s="6">
        <v>0.00031917339880720873</v>
      </c>
      <c r="L47" s="1">
        <v>-2.20000000000004</v>
      </c>
      <c r="M47" s="92">
        <f t="shared" si="0"/>
        <v>0.0008863762701709635</v>
      </c>
      <c r="N47" s="92">
        <f t="shared" si="1"/>
        <v>0.004891329596444899</v>
      </c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3" customFormat="1" ht="11.25">
      <c r="A48" s="1">
        <v>-2.00000000000004</v>
      </c>
      <c r="B48" s="6">
        <v>0.0032546906661535674</v>
      </c>
      <c r="C48" s="6">
        <v>0.0029276896010787703</v>
      </c>
      <c r="D48" s="6">
        <v>0.0026010304037940683</v>
      </c>
      <c r="E48" s="6">
        <v>0.002274712538463939</v>
      </c>
      <c r="F48" s="6">
        <v>0.0019487354703720836</v>
      </c>
      <c r="G48" s="6">
        <v>0.0016230986659185058</v>
      </c>
      <c r="H48" s="6">
        <v>0.0012978015926166007</v>
      </c>
      <c r="I48" s="6">
        <v>0.0009728437190902509</v>
      </c>
      <c r="J48" s="6">
        <v>0.0006482245150709356</v>
      </c>
      <c r="K48" s="6">
        <v>0.00032394345139484363</v>
      </c>
      <c r="L48" s="1">
        <v>-2.00000000000004</v>
      </c>
      <c r="M48" s="92">
        <f t="shared" si="0"/>
        <v>0.000805676576114829</v>
      </c>
      <c r="N48" s="92">
        <f t="shared" si="1"/>
        <v>0.004810033316248094</v>
      </c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3" customFormat="1" ht="11.25">
      <c r="A49" s="1">
        <v>-1.80000000000004</v>
      </c>
      <c r="B49" s="6">
        <v>0.0033034816022226147</v>
      </c>
      <c r="C49" s="6">
        <v>0.002971555179376947</v>
      </c>
      <c r="D49" s="6">
        <v>0.0026399809702036727</v>
      </c>
      <c r="E49" s="6">
        <v>0.002308758414388762</v>
      </c>
      <c r="F49" s="6">
        <v>0.001977886952806046</v>
      </c>
      <c r="G49" s="6">
        <v>0.00164736602751407</v>
      </c>
      <c r="H49" s="6">
        <v>0.0013171950817529557</v>
      </c>
      <c r="I49" s="6">
        <v>0.0009873735599412773</v>
      </c>
      <c r="J49" s="6">
        <v>0.0006579009076729443</v>
      </c>
      <c r="K49" s="6">
        <v>0.000328776571714095</v>
      </c>
      <c r="L49" s="1">
        <v>-1.80000000000004</v>
      </c>
      <c r="M49" s="92">
        <f t="shared" si="0"/>
        <v>0.0007250009208648924</v>
      </c>
      <c r="N49" s="92">
        <f t="shared" si="1"/>
        <v>0.004728761252568428</v>
      </c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3" customFormat="1" ht="11.25">
      <c r="A50" s="1">
        <v>-1.60000000000004</v>
      </c>
      <c r="B50" s="6">
        <v>0.0033529234482009155</v>
      </c>
      <c r="C50" s="6">
        <v>0.0030160052577348937</v>
      </c>
      <c r="D50" s="6">
        <v>0.002679449922754345</v>
      </c>
      <c r="E50" s="6">
        <v>0.0023432568573904513</v>
      </c>
      <c r="F50" s="6">
        <v>0.0020074254770349794</v>
      </c>
      <c r="G50" s="6">
        <v>0.0016719551983368922</v>
      </c>
      <c r="H50" s="6">
        <v>0.0013368454391989703</v>
      </c>
      <c r="I50" s="6">
        <v>0.001002095618774449</v>
      </c>
      <c r="J50" s="6">
        <v>0.000667705157463657</v>
      </c>
      <c r="K50" s="6">
        <v>0.000333673476910675</v>
      </c>
      <c r="L50" s="1">
        <v>-1.60000000000004</v>
      </c>
      <c r="M50" s="92">
        <f t="shared" si="0"/>
        <v>0.0006443492936817422</v>
      </c>
      <c r="N50" s="92">
        <f t="shared" si="1"/>
        <v>0.004647513394587098</v>
      </c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3" customFormat="1" ht="11.25">
      <c r="A51" s="1">
        <v>-1.40000000000004</v>
      </c>
      <c r="B51" s="6">
        <v>0.003403023790568628</v>
      </c>
      <c r="C51" s="6">
        <v>0.003061046628640724</v>
      </c>
      <c r="D51" s="6">
        <v>0.0027194432679165503</v>
      </c>
      <c r="E51" s="6">
        <v>0.0023782130958507446</v>
      </c>
      <c r="F51" s="6">
        <v>0.002037355501235578</v>
      </c>
      <c r="G51" s="6">
        <v>0.0016968698741973076</v>
      </c>
      <c r="H51" s="6">
        <v>0.0013567556061925363</v>
      </c>
      <c r="I51" s="6">
        <v>0.0010170120900045909</v>
      </c>
      <c r="J51" s="6">
        <v>0.0006776387197399061</v>
      </c>
      <c r="K51" s="6">
        <v>0.000338634890824423</v>
      </c>
      <c r="L51" s="1">
        <v>-1.40000000000004</v>
      </c>
      <c r="M51" s="92">
        <f t="shared" si="0"/>
        <v>0.000563721683832363</v>
      </c>
      <c r="N51" s="92">
        <f t="shared" si="1"/>
        <v>0.004566289731491741</v>
      </c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3" customFormat="1" ht="11.25">
      <c r="A52" s="1">
        <v>-1.20000000000004</v>
      </c>
      <c r="B52" s="6">
        <v>0.003453790291868955</v>
      </c>
      <c r="C52" s="6">
        <v>0.00310668615215243</v>
      </c>
      <c r="D52" s="6">
        <v>0.0027599670714394016</v>
      </c>
      <c r="E52" s="6">
        <v>0.00241363240933889</v>
      </c>
      <c r="F52" s="6">
        <v>0.002067681526879171</v>
      </c>
      <c r="G52" s="6">
        <v>0.0017221137865038522</v>
      </c>
      <c r="H52" s="6">
        <v>0.0013769285520679499</v>
      </c>
      <c r="I52" s="6">
        <v>0.0010321251888339882</v>
      </c>
      <c r="J52" s="6">
        <v>0.0006877030634681096</v>
      </c>
      <c r="K52" s="6">
        <v>0.00034366154403619477</v>
      </c>
      <c r="L52" s="1">
        <v>-1.20000000000004</v>
      </c>
      <c r="M52" s="92">
        <f t="shared" si="0"/>
        <v>0.00048311808059013086</v>
      </c>
      <c r="N52" s="92">
        <f t="shared" si="1"/>
        <v>0.004485090252476437</v>
      </c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3" customFormat="1" ht="11.25">
      <c r="A53" s="1">
        <v>-1.00000000000004</v>
      </c>
      <c r="B53" s="6">
        <v>0.003505230691378074</v>
      </c>
      <c r="C53" s="6">
        <v>0.0031529307564800483</v>
      </c>
      <c r="D53" s="6">
        <v>0.0028010274588498607</v>
      </c>
      <c r="E53" s="6">
        <v>0.0024495201290326116</v>
      </c>
      <c r="F53" s="6">
        <v>0.0020984080990791164</v>
      </c>
      <c r="G53" s="6">
        <v>0.0017476907025416807</v>
      </c>
      <c r="H53" s="6">
        <v>0.001397367274469877</v>
      </c>
      <c r="I53" s="6">
        <v>0.0010474371514063486</v>
      </c>
      <c r="J53" s="6">
        <v>0.0006978996713826173</v>
      </c>
      <c r="K53" s="6">
        <v>0.00034875417391491036</v>
      </c>
      <c r="L53" s="1">
        <v>-1.00000000000004</v>
      </c>
      <c r="M53" s="92">
        <f t="shared" si="0"/>
        <v>0.0004025384732348089</v>
      </c>
      <c r="N53" s="92">
        <f t="shared" si="1"/>
        <v>0.0044039149467416955</v>
      </c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3" customFormat="1" ht="11.25">
      <c r="A54" s="1">
        <v>-0.80000000000004</v>
      </c>
      <c r="B54" s="6">
        <v>0.0035573528057816607</v>
      </c>
      <c r="C54" s="6">
        <v>0.0031997874385732957</v>
      </c>
      <c r="D54" s="6">
        <v>0.002842630615956409</v>
      </c>
      <c r="E54" s="6">
        <v>0.0024858816381426534</v>
      </c>
      <c r="F54" s="6">
        <v>0.002129539806940976</v>
      </c>
      <c r="G54" s="6">
        <v>0.001773604425753061</v>
      </c>
      <c r="H54" s="6">
        <v>0.0014180747995687938</v>
      </c>
      <c r="I54" s="6">
        <v>0.001062950234961735</v>
      </c>
      <c r="J54" s="6">
        <v>0.0007082300400846142</v>
      </c>
      <c r="K54" s="6">
        <v>0.0003539135246648353</v>
      </c>
      <c r="L54" s="1">
        <v>-0.80000000000004</v>
      </c>
      <c r="M54" s="92">
        <f t="shared" si="0"/>
        <v>0.00032198285105254154</v>
      </c>
      <c r="N54" s="92">
        <f t="shared" si="1"/>
        <v>0.004322763803494458</v>
      </c>
      <c r="O54" s="92">
        <f t="shared" si="1"/>
        <v>0.008323544755936375</v>
      </c>
      <c r="P54" s="6"/>
      <c r="Q54" s="6"/>
      <c r="R54" s="6"/>
      <c r="S54" s="6"/>
      <c r="T54" s="6"/>
      <c r="U54" s="6"/>
      <c r="V54" s="6"/>
      <c r="W54" s="6"/>
      <c r="X54" s="6"/>
    </row>
    <row r="55" spans="1:24" s="3" customFormat="1" ht="11.25">
      <c r="A55" s="1">
        <v>-0.600000000000039</v>
      </c>
      <c r="B55" s="6">
        <v>0.003610164529857572</v>
      </c>
      <c r="C55" s="6">
        <v>0.0032472632647142876</v>
      </c>
      <c r="D55" s="6">
        <v>0.002884782789356819</v>
      </c>
      <c r="E55" s="6">
        <v>0.0025227223723405545</v>
      </c>
      <c r="F55" s="6">
        <v>0.002161081283915167</v>
      </c>
      <c r="G55" s="6">
        <v>0.0017998587960197032</v>
      </c>
      <c r="H55" s="6">
        <v>0.0014390541822776998</v>
      </c>
      <c r="I55" s="6">
        <v>0.0010786667179923152</v>
      </c>
      <c r="J55" s="6">
        <v>0.0007186956801414765</v>
      </c>
      <c r="K55" s="6">
        <v>0.00035914034737304584</v>
      </c>
      <c r="L55" s="1">
        <v>-0.600000000000039</v>
      </c>
      <c r="M55" s="92">
        <f t="shared" si="0"/>
        <v>0.00024145120333585044</v>
      </c>
      <c r="N55" s="92">
        <f t="shared" si="1"/>
        <v>0.0042416368119480895</v>
      </c>
      <c r="O55" s="92">
        <f t="shared" si="1"/>
        <v>0.008241822420560329</v>
      </c>
      <c r="P55" s="6"/>
      <c r="Q55" s="6"/>
      <c r="R55" s="6"/>
      <c r="S55" s="6"/>
      <c r="T55" s="6"/>
      <c r="U55" s="6"/>
      <c r="V55" s="6"/>
      <c r="W55" s="6"/>
      <c r="X55" s="6"/>
    </row>
    <row r="56" spans="1:24" s="3" customFormat="1" ht="11.25">
      <c r="A56" s="1">
        <v>-0.400000000000039</v>
      </c>
      <c r="B56" s="6">
        <v>0.003663673837164671</v>
      </c>
      <c r="C56" s="6">
        <v>0.003295365371115323</v>
      </c>
      <c r="D56" s="6">
        <v>0.002927490286950023</v>
      </c>
      <c r="E56" s="6">
        <v>0.002560047820189655</v>
      </c>
      <c r="F56" s="6">
        <v>0.002193037208152087</v>
      </c>
      <c r="G56" s="6">
        <v>0.0018264576899468918</v>
      </c>
      <c r="H56" s="6">
        <v>0.0014603085064700903</v>
      </c>
      <c r="I56" s="6">
        <v>0.0010945889003989115</v>
      </c>
      <c r="J56" s="6">
        <v>0.0007292981161865711</v>
      </c>
      <c r="K56" s="6">
        <v>0.00036443540005706785</v>
      </c>
      <c r="L56" s="1">
        <v>-0.400000000000039</v>
      </c>
      <c r="M56" s="92">
        <f t="shared" si="0"/>
        <v>0.00016094351938363078</v>
      </c>
      <c r="N56" s="92">
        <f t="shared" si="1"/>
        <v>0.004160533961322377</v>
      </c>
      <c r="O56" s="92">
        <f t="shared" si="1"/>
        <v>0.008160124403261122</v>
      </c>
      <c r="P56" s="6"/>
      <c r="Q56" s="6"/>
      <c r="R56" s="6"/>
      <c r="S56" s="6"/>
      <c r="T56" s="6"/>
      <c r="U56" s="6"/>
      <c r="V56" s="6"/>
      <c r="W56" s="6"/>
      <c r="X56" s="6"/>
    </row>
    <row r="57" spans="1:24" s="3" customFormat="1" ht="11.25">
      <c r="A57" s="1">
        <v>-0.200000000000038</v>
      </c>
      <c r="B57" s="6">
        <v>0.003717888780738279</v>
      </c>
      <c r="C57" s="6">
        <v>0.003344100964522123</v>
      </c>
      <c r="D57" s="6">
        <v>0.002970759478452416</v>
      </c>
      <c r="E57" s="6">
        <v>0.002597863523579624</v>
      </c>
      <c r="F57" s="6">
        <v>0.0022254123028599454</v>
      </c>
      <c r="G57" s="6">
        <v>0.001853405021149634</v>
      </c>
      <c r="H57" s="6">
        <v>0.0014818408851993389</v>
      </c>
      <c r="I57" s="6">
        <v>0.0011107191036484679</v>
      </c>
      <c r="J57" s="6">
        <v>0.000740038887019568</v>
      </c>
      <c r="K57" s="6">
        <v>0.000369799447712728</v>
      </c>
      <c r="L57" s="1">
        <v>-0.200000000000038</v>
      </c>
      <c r="M57" s="92">
        <f t="shared" si="0"/>
        <v>8.045978850114381E-05</v>
      </c>
      <c r="N57" s="92">
        <f t="shared" si="1"/>
        <v>0.004079455240843515</v>
      </c>
      <c r="O57" s="92">
        <f t="shared" si="1"/>
        <v>0.008078450693185886</v>
      </c>
      <c r="P57" s="6"/>
      <c r="Q57" s="6"/>
      <c r="R57" s="6"/>
      <c r="S57" s="6"/>
      <c r="T57" s="6"/>
      <c r="U57" s="6"/>
      <c r="V57" s="6"/>
      <c r="W57" s="6"/>
      <c r="X57" s="6"/>
    </row>
    <row r="58" spans="1:24" s="3" customFormat="1" ht="11.25">
      <c r="A58" s="1">
        <v>-4.9737991503207E-14</v>
      </c>
      <c r="B58" s="6">
        <v>0.0037728174937922223</v>
      </c>
      <c r="C58" s="6">
        <v>0.0033934773228225415</v>
      </c>
      <c r="D58" s="6">
        <v>0.003014596795918574</v>
      </c>
      <c r="E58" s="6">
        <v>0.0026361750781644763</v>
      </c>
      <c r="F58" s="6">
        <v>0.0022582113366652807</v>
      </c>
      <c r="G58" s="6">
        <v>0.001880704740540786</v>
      </c>
      <c r="H58" s="6">
        <v>0.0015036544609194655</v>
      </c>
      <c r="I58" s="6">
        <v>0.0011270596709324042</v>
      </c>
      <c r="J58" s="6">
        <v>0.0007509195457072533</v>
      </c>
      <c r="K58" s="6">
        <v>0.0003752332623622063</v>
      </c>
      <c r="L58" s="1">
        <v>-4.9737991503207E-14</v>
      </c>
      <c r="M58" s="92">
        <f t="shared" si="0"/>
        <v>2.0006565154828565E-17</v>
      </c>
      <c r="N58" s="92">
        <f t="shared" si="1"/>
        <v>0.003998400639744122</v>
      </c>
      <c r="O58" s="92">
        <f t="shared" si="1"/>
        <v>0.007996801279488226</v>
      </c>
      <c r="P58" s="6"/>
      <c r="Q58" s="6"/>
      <c r="R58" s="6"/>
      <c r="S58" s="6"/>
      <c r="T58" s="6"/>
      <c r="U58" s="6"/>
      <c r="V58" s="6"/>
      <c r="W58" s="6"/>
      <c r="X58" s="6"/>
    </row>
    <row r="59" spans="1:24" s="3" customFormat="1" ht="11.25">
      <c r="A59" s="1">
        <v>0.19999999999999</v>
      </c>
      <c r="B59" s="6">
        <v>0.003828468190427529</v>
      </c>
      <c r="C59" s="6">
        <v>0.003443501795660738</v>
      </c>
      <c r="D59" s="6">
        <v>0.0030590087342664</v>
      </c>
      <c r="E59" s="6">
        <v>0.00267498813380409</v>
      </c>
      <c r="F59" s="6">
        <v>0.002291439123976158</v>
      </c>
      <c r="G59" s="6">
        <v>0.0019083608366211556</v>
      </c>
      <c r="H59" s="6">
        <v>0.001525752405707281</v>
      </c>
      <c r="I59" s="6">
        <v>0.0011436129673258577</v>
      </c>
      <c r="J59" s="6">
        <v>0.0007619416596848306</v>
      </c>
      <c r="K59" s="6">
        <v>0.00038073762310228616</v>
      </c>
      <c r="L59" s="1">
        <v>0.19999999999999</v>
      </c>
      <c r="M59" s="92">
        <f t="shared" si="0"/>
        <v>-8.043585680178315E-05</v>
      </c>
      <c r="N59" s="92">
        <f t="shared" si="1"/>
        <v>0.003917370147263186</v>
      </c>
      <c r="O59" s="92">
        <f t="shared" si="1"/>
        <v>0.007915176151328154</v>
      </c>
      <c r="P59" s="6"/>
      <c r="Q59" s="6"/>
      <c r="R59" s="6"/>
      <c r="S59" s="6"/>
      <c r="T59" s="6"/>
      <c r="U59" s="6"/>
      <c r="V59" s="6"/>
      <c r="W59" s="6"/>
      <c r="X59" s="6"/>
    </row>
    <row r="60" spans="1:24" s="3" customFormat="1" ht="11.25">
      <c r="A60" s="1">
        <v>0.399999999999991</v>
      </c>
      <c r="B60" s="6">
        <v>0.0038848491663473514</v>
      </c>
      <c r="C60" s="6">
        <v>0.0034941818050564476</v>
      </c>
      <c r="D60" s="6">
        <v>0.0031040018518063523</v>
      </c>
      <c r="E60" s="6">
        <v>0.002714308395008907</v>
      </c>
      <c r="F60" s="6">
        <v>0.002325100525347772</v>
      </c>
      <c r="G60" s="6">
        <v>0.0019363773357713436</v>
      </c>
      <c r="H60" s="6">
        <v>0.001548137921485716</v>
      </c>
      <c r="I60" s="6">
        <v>0.0011603813799476567</v>
      </c>
      <c r="J60" s="6">
        <v>0.0007731068108576146</v>
      </c>
      <c r="K60" s="6">
        <v>0.0003863133161527512</v>
      </c>
      <c r="L60" s="1">
        <v>0.399999999999991</v>
      </c>
      <c r="M60" s="92">
        <f t="shared" si="0"/>
        <v>-0.00016084779257989265</v>
      </c>
      <c r="N60" s="92">
        <f t="shared" si="1"/>
        <v>0.003836363752646158</v>
      </c>
      <c r="O60" s="92">
        <f t="shared" si="1"/>
        <v>0.007833575297872208</v>
      </c>
      <c r="P60" s="6"/>
      <c r="Q60" s="6"/>
      <c r="R60" s="6"/>
      <c r="S60" s="6"/>
      <c r="T60" s="6"/>
      <c r="U60" s="6"/>
      <c r="V60" s="6"/>
      <c r="W60" s="6"/>
      <c r="X60" s="6"/>
    </row>
    <row r="61" spans="1:24" s="3" customFormat="1" ht="11.25">
      <c r="A61" s="1">
        <v>0.599999999999991</v>
      </c>
      <c r="B61" s="6">
        <v>0.003941968799579478</v>
      </c>
      <c r="C61" s="6">
        <v>0.003545524846030548</v>
      </c>
      <c r="D61" s="6">
        <v>0.0031495827707758075</v>
      </c>
      <c r="E61" s="6">
        <v>0.002754141621388741</v>
      </c>
      <c r="F61" s="6">
        <v>0.0023592004478512375</v>
      </c>
      <c r="G61" s="6">
        <v>0.001964758302545976</v>
      </c>
      <c r="H61" s="6">
        <v>0.0015708142402488501</v>
      </c>
      <c r="I61" s="6">
        <v>0.001177367318121415</v>
      </c>
      <c r="J61" s="6">
        <v>0.0007844165957033678</v>
      </c>
      <c r="K61" s="6">
        <v>0.00039196113490505357</v>
      </c>
      <c r="L61" s="1">
        <v>0.599999999999991</v>
      </c>
      <c r="M61" s="92">
        <f t="shared" si="0"/>
        <v>-0.0002412358180036381</v>
      </c>
      <c r="N61" s="92">
        <f t="shared" si="1"/>
        <v>0.003755381445144833</v>
      </c>
      <c r="O61" s="92">
        <f t="shared" si="1"/>
        <v>0.007751998708293304</v>
      </c>
      <c r="P61" s="6"/>
      <c r="Q61" s="6"/>
      <c r="R61" s="6"/>
      <c r="S61" s="6"/>
      <c r="T61" s="6"/>
      <c r="U61" s="6"/>
      <c r="V61" s="6"/>
      <c r="W61" s="6"/>
      <c r="X61" s="6"/>
    </row>
    <row r="62" spans="1:24" s="3" customFormat="1" ht="11.25">
      <c r="A62" s="1">
        <v>0.79999999999999</v>
      </c>
      <c r="B62" s="6">
        <v>0.003999835551205233</v>
      </c>
      <c r="C62" s="6">
        <v>0.0035975384872358597</v>
      </c>
      <c r="D62" s="6">
        <v>0.0031957581778776145</v>
      </c>
      <c r="E62" s="6">
        <v>0.00279449362810484</v>
      </c>
      <c r="F62" s="6">
        <v>0.002393743845444842</v>
      </c>
      <c r="G62" s="6">
        <v>0.0019935078399697047</v>
      </c>
      <c r="H62" s="6">
        <v>0.0015937846242881398</v>
      </c>
      <c r="I62" s="6">
        <v>0.0011945732135373683</v>
      </c>
      <c r="J62" s="6">
        <v>0.0007958726253750303</v>
      </c>
      <c r="K62" s="6">
        <v>0.0003976818799711282</v>
      </c>
      <c r="L62" s="1">
        <v>0.79999999999999</v>
      </c>
      <c r="M62" s="92">
        <f t="shared" si="0"/>
        <v>-0.0003215999437359899</v>
      </c>
      <c r="N62" s="92">
        <f t="shared" si="1"/>
        <v>0.0036744232140174136</v>
      </c>
      <c r="O62" s="92">
        <f t="shared" si="1"/>
        <v>0.007670446371770818</v>
      </c>
      <c r="P62" s="6"/>
      <c r="Q62" s="6"/>
      <c r="R62" s="6"/>
      <c r="S62" s="6"/>
      <c r="T62" s="6"/>
      <c r="U62" s="6"/>
      <c r="V62" s="6"/>
      <c r="W62" s="6"/>
      <c r="X62" s="6"/>
    </row>
    <row r="63" spans="1:24" s="3" customFormat="1" ht="11.25">
      <c r="A63" s="1">
        <v>0.999999999999991</v>
      </c>
      <c r="B63" s="6">
        <v>0.004058457966095225</v>
      </c>
      <c r="C63" s="6">
        <v>0.0036502303715935393</v>
      </c>
      <c r="D63" s="6">
        <v>0.003242534824823141</v>
      </c>
      <c r="E63" s="6">
        <v>0.0028353702863254853</v>
      </c>
      <c r="F63" s="6">
        <v>0.0024287357193479753</v>
      </c>
      <c r="G63" s="6">
        <v>0.002022630089835166</v>
      </c>
      <c r="H63" s="6">
        <v>0.0016170523664199956</v>
      </c>
      <c r="I63" s="6">
        <v>0.0012120015204150597</v>
      </c>
      <c r="J63" s="6">
        <v>0.0008074765258039077</v>
      </c>
      <c r="K63" s="6">
        <v>0.00040347635923238494</v>
      </c>
      <c r="L63" s="1">
        <v>0.999999999999991</v>
      </c>
      <c r="M63" s="92">
        <f t="shared" si="0"/>
        <v>-0.00040194018043358034</v>
      </c>
      <c r="N63" s="92">
        <f t="shared" si="1"/>
        <v>0.003593489048528487</v>
      </c>
      <c r="O63" s="92">
        <f t="shared" si="1"/>
        <v>0.007588918277490554</v>
      </c>
      <c r="P63" s="6"/>
      <c r="Q63" s="6"/>
      <c r="R63" s="6"/>
      <c r="S63" s="6"/>
      <c r="T63" s="6"/>
      <c r="U63" s="6"/>
      <c r="V63" s="6"/>
      <c r="W63" s="6"/>
      <c r="X63" s="6"/>
    </row>
    <row r="64" spans="1:24" s="3" customFormat="1" ht="11.25">
      <c r="A64" s="1">
        <v>1.19999999999999</v>
      </c>
      <c r="B64" s="6">
        <v>0.004117844673652933</v>
      </c>
      <c r="C64" s="6">
        <v>0.0037036082169359867</v>
      </c>
      <c r="D64" s="6">
        <v>0.0032899195288806256</v>
      </c>
      <c r="E64" s="6">
        <v>0.0028767775236858057</v>
      </c>
      <c r="F64" s="6">
        <v>0.002464181118418329</v>
      </c>
      <c r="G64" s="6">
        <v>0.0020521292330033768</v>
      </c>
      <c r="H64" s="6">
        <v>0.0016406207902150834</v>
      </c>
      <c r="I64" s="6">
        <v>0.0012296547156671527</v>
      </c>
      <c r="J64" s="6">
        <v>0.0008192299378035071</v>
      </c>
      <c r="K64" s="6">
        <v>0.0004093453878889714</v>
      </c>
      <c r="L64" s="1">
        <v>1.19999999999999</v>
      </c>
      <c r="M64" s="92">
        <f t="shared" si="0"/>
        <v>-0.0004822565387467042</v>
      </c>
      <c r="N64" s="92">
        <f t="shared" si="1"/>
        <v>0.0035125789379490237</v>
      </c>
      <c r="O64" s="92">
        <f t="shared" si="1"/>
        <v>0.007507414414644751</v>
      </c>
      <c r="P64" s="6"/>
      <c r="Q64" s="6"/>
      <c r="R64" s="6"/>
      <c r="S64" s="6"/>
      <c r="T64" s="6"/>
      <c r="U64" s="6"/>
      <c r="V64" s="6"/>
      <c r="W64" s="6"/>
      <c r="X64" s="6"/>
    </row>
    <row r="65" spans="1:24" s="3" customFormat="1" ht="11.25">
      <c r="A65" s="1">
        <v>1.39999999999999</v>
      </c>
      <c r="B65" s="6">
        <v>0.004178004388564683</v>
      </c>
      <c r="C65" s="6">
        <v>0.0037576798166549324</v>
      </c>
      <c r="D65" s="6">
        <v>0.003337919173427631</v>
      </c>
      <c r="E65" s="6">
        <v>0.0029187213247507658</v>
      </c>
      <c r="F65" s="6">
        <v>0.0025000851395314606</v>
      </c>
      <c r="G65" s="6">
        <v>0.0020820094897058086</v>
      </c>
      <c r="H65" s="6">
        <v>0.0016644932502287361</v>
      </c>
      <c r="I65" s="6">
        <v>0.0012475352990639146</v>
      </c>
      <c r="J65" s="6">
        <v>0.0008311345171737047</v>
      </c>
      <c r="K65" s="6">
        <v>0.00041528978850914903</v>
      </c>
      <c r="L65" s="1">
        <v>1.39999999999999</v>
      </c>
      <c r="M65" s="92">
        <f t="shared" si="0"/>
        <v>-0.0005625490293193292</v>
      </c>
      <c r="N65" s="92">
        <f t="shared" si="1"/>
        <v>0.003431692871556368</v>
      </c>
      <c r="O65" s="92">
        <f t="shared" si="1"/>
        <v>0.007425934772432066</v>
      </c>
      <c r="P65" s="6"/>
      <c r="Q65" s="6"/>
      <c r="R65" s="6"/>
      <c r="S65" s="6"/>
      <c r="T65" s="6"/>
      <c r="U65" s="6"/>
      <c r="V65" s="6"/>
      <c r="W65" s="6"/>
      <c r="X65" s="6"/>
    </row>
    <row r="66" spans="1:24" s="3" customFormat="1" ht="11.25">
      <c r="A66" s="1">
        <v>1.59999999999999</v>
      </c>
      <c r="B66" s="6">
        <v>0.004238945911557405</v>
      </c>
      <c r="C66" s="6">
        <v>0.003812453040355936</v>
      </c>
      <c r="D66" s="6">
        <v>0.0033865407085087117</v>
      </c>
      <c r="E66" s="6">
        <v>0.002961207731482267</v>
      </c>
      <c r="F66" s="6">
        <v>0.0025364529279635123</v>
      </c>
      <c r="G66" s="6">
        <v>0.002112275119848795</v>
      </c>
      <c r="H66" s="6">
        <v>0.0016886731322330113</v>
      </c>
      <c r="I66" s="6">
        <v>0.0012656457933987544</v>
      </c>
      <c r="J66" s="6">
        <v>0.0008431919348055136</v>
      </c>
      <c r="K66" s="6">
        <v>0.000421310391078914</v>
      </c>
      <c r="L66" s="1">
        <v>1.59999999999999</v>
      </c>
      <c r="M66" s="92">
        <f t="shared" si="0"/>
        <v>-0.0006428176627890962</v>
      </c>
      <c r="N66" s="92">
        <f t="shared" si="1"/>
        <v>0.00335083083863424</v>
      </c>
      <c r="O66" s="92">
        <f t="shared" si="1"/>
        <v>0.007344479340057576</v>
      </c>
      <c r="P66" s="6"/>
      <c r="Q66" s="6"/>
      <c r="R66" s="6"/>
      <c r="S66" s="6"/>
      <c r="T66" s="6"/>
      <c r="U66" s="6"/>
      <c r="V66" s="6"/>
      <c r="W66" s="6"/>
      <c r="X66" s="6"/>
    </row>
    <row r="67" spans="1:24" s="3" customFormat="1" ht="11.25">
      <c r="A67" s="1">
        <v>1.79999999999999</v>
      </c>
      <c r="B67" s="6">
        <v>0.004300678130163557</v>
      </c>
      <c r="C67" s="6">
        <v>0.003867935834518758</v>
      </c>
      <c r="D67" s="6">
        <v>0.0034357911513977586</v>
      </c>
      <c r="E67" s="6">
        <v>0.0030042428437099217</v>
      </c>
      <c r="F67" s="6">
        <v>0.002573289677776715</v>
      </c>
      <c r="G67" s="6">
        <v>0.0021429304233199576</v>
      </c>
      <c r="H67" s="6">
        <v>0.0017131638534501105</v>
      </c>
      <c r="I67" s="6">
        <v>0.001283988744654619</v>
      </c>
      <c r="J67" s="6">
        <v>0.0008554038767863021</v>
      </c>
      <c r="K67" s="6">
        <v>0.00042740803305178787</v>
      </c>
      <c r="L67" s="1">
        <v>1.79999999999999</v>
      </c>
      <c r="M67" s="92">
        <f t="shared" si="0"/>
        <v>-0.0007230624497873259</v>
      </c>
      <c r="N67" s="92">
        <f t="shared" si="1"/>
        <v>0.0032699928284727242</v>
      </c>
      <c r="O67" s="92">
        <f t="shared" si="1"/>
        <v>0.007263048106732775</v>
      </c>
      <c r="P67" s="6"/>
      <c r="Q67" s="6"/>
      <c r="R67" s="6"/>
      <c r="S67" s="6"/>
      <c r="T67" s="6"/>
      <c r="U67" s="6"/>
      <c r="V67" s="6"/>
      <c r="W67" s="6"/>
      <c r="X67" s="6"/>
    </row>
    <row r="68" spans="1:24" s="3" customFormat="1" ht="11.25">
      <c r="A68" s="1">
        <v>1.99999999999999</v>
      </c>
      <c r="B68" s="6">
        <v>0.004363210019493764</v>
      </c>
      <c r="C68" s="6">
        <v>0.00392413622316406</v>
      </c>
      <c r="D68" s="6">
        <v>0.0034856775871654655</v>
      </c>
      <c r="E68" s="6">
        <v>0.0030478328196058366</v>
      </c>
      <c r="F68" s="6">
        <v>0.0026106006322079494</v>
      </c>
      <c r="G68" s="6">
        <v>0.002173979740296868</v>
      </c>
      <c r="H68" s="6">
        <v>0.001737968862787362</v>
      </c>
      <c r="I68" s="6">
        <v>0.0013025667221713776</v>
      </c>
      <c r="J68" s="6">
        <v>0.0008677720445055592</v>
      </c>
      <c r="K68" s="6">
        <v>0.00043358355939882655</v>
      </c>
      <c r="L68" s="1">
        <v>1.99999999999999</v>
      </c>
      <c r="M68" s="92">
        <f t="shared" si="0"/>
        <v>-0.0008032834009390231</v>
      </c>
      <c r="N68" s="92">
        <f t="shared" si="1"/>
        <v>0.003189178830368269</v>
      </c>
      <c r="O68" s="92">
        <f t="shared" si="1"/>
        <v>0.007181641061675561</v>
      </c>
      <c r="P68" s="6"/>
      <c r="Q68" s="6"/>
      <c r="R68" s="6"/>
      <c r="S68" s="6"/>
      <c r="T68" s="6"/>
      <c r="U68" s="6"/>
      <c r="V68" s="6"/>
      <c r="W68" s="6"/>
      <c r="X68" s="6"/>
    </row>
    <row r="69" spans="1:24" s="3" customFormat="1" ht="11.25">
      <c r="A69" s="1">
        <v>2.19999999999999</v>
      </c>
      <c r="B69" s="6">
        <v>0.004426550643017011</v>
      </c>
      <c r="C69" s="6">
        <v>0.003981062308526284</v>
      </c>
      <c r="D69" s="6">
        <v>0.00353620716925174</v>
      </c>
      <c r="E69" s="6">
        <v>0.0030919838761632773</v>
      </c>
      <c r="F69" s="6">
        <v>0.0026483910840602413</v>
      </c>
      <c r="G69" s="6">
        <v>0.002205427451557847</v>
      </c>
      <c r="H69" s="6">
        <v>0.001763091641073656</v>
      </c>
      <c r="I69" s="6">
        <v>0.0013213823188141152</v>
      </c>
      <c r="J69" s="6">
        <v>0.0008802981547611505</v>
      </c>
      <c r="K69" s="6">
        <v>0.00043983782265881504</v>
      </c>
      <c r="L69" s="1">
        <v>2.19999999999999</v>
      </c>
      <c r="M69" s="92">
        <f t="shared" si="0"/>
        <v>-0.0008834805268628816</v>
      </c>
      <c r="N69" s="92">
        <f t="shared" si="1"/>
        <v>0.0031083888336236793</v>
      </c>
      <c r="O69" s="92">
        <f t="shared" si="1"/>
        <v>0.00710025819411024</v>
      </c>
      <c r="P69" s="6"/>
      <c r="Q69" s="6"/>
      <c r="R69" s="6"/>
      <c r="S69" s="6"/>
      <c r="T69" s="6"/>
      <c r="U69" s="6"/>
      <c r="V69" s="6"/>
      <c r="W69" s="6"/>
      <c r="X69" s="6"/>
    </row>
    <row r="70" spans="1:24" s="3" customFormat="1" ht="11.25">
      <c r="A70" s="1">
        <v>2.39999999999999</v>
      </c>
      <c r="B70" s="6">
        <v>0.004490709153348526</v>
      </c>
      <c r="C70" s="6">
        <v>0.004038722271732844</v>
      </c>
      <c r="D70" s="6">
        <v>0.003587387120043178</v>
      </c>
      <c r="E70" s="6">
        <v>0.0031367022896792883</v>
      </c>
      <c r="F70" s="6">
        <v>0.0026866663760972635</v>
      </c>
      <c r="G70" s="6">
        <v>0.0022372779787949424</v>
      </c>
      <c r="H70" s="6">
        <v>0.0017885357012973765</v>
      </c>
      <c r="I70" s="6">
        <v>0.001340438151142371</v>
      </c>
      <c r="J70" s="6">
        <v>0.0008929839398660782</v>
      </c>
      <c r="K70" s="6">
        <v>0.00044617168298865834</v>
      </c>
      <c r="L70" s="1">
        <v>2.39999999999999</v>
      </c>
      <c r="M70" s="92">
        <f t="shared" si="0"/>
        <v>-0.0009636538381712889</v>
      </c>
      <c r="N70" s="92">
        <f t="shared" si="1"/>
        <v>0.0030276228275481144</v>
      </c>
      <c r="O70" s="92">
        <f t="shared" si="1"/>
        <v>0.007018899493267518</v>
      </c>
      <c r="P70" s="6"/>
      <c r="Q70" s="6"/>
      <c r="R70" s="6"/>
      <c r="S70" s="6"/>
      <c r="T70" s="6"/>
      <c r="U70" s="6"/>
      <c r="V70" s="6"/>
      <c r="W70" s="6"/>
      <c r="X70" s="6"/>
    </row>
    <row r="71" spans="1:24" s="3" customFormat="1" ht="11.25">
      <c r="A71" s="1">
        <v>2.59999999999999</v>
      </c>
      <c r="B71" s="6">
        <v>0.004555694793045289</v>
      </c>
      <c r="C71" s="6">
        <v>0.004097124373489503</v>
      </c>
      <c r="D71" s="6">
        <v>0.003639224731455487</v>
      </c>
      <c r="E71" s="6">
        <v>0.0031819943962411645</v>
      </c>
      <c r="F71" s="6">
        <v>0.0027254319014407336</v>
      </c>
      <c r="G71" s="6">
        <v>0.002269535784928999</v>
      </c>
      <c r="H71" s="6">
        <v>0.001814304588845753</v>
      </c>
      <c r="I71" s="6">
        <v>0.001359736859580246</v>
      </c>
      <c r="J71" s="6">
        <v>0.0009058311477557067</v>
      </c>
      <c r="K71" s="6">
        <v>0.0004525860082139425</v>
      </c>
      <c r="L71" s="1">
        <v>2.59999999999999</v>
      </c>
      <c r="M71" s="92">
        <f t="shared" si="0"/>
        <v>-0.0010438033454703301</v>
      </c>
      <c r="N71" s="92">
        <f t="shared" si="1"/>
        <v>0.002946880801457083</v>
      </c>
      <c r="O71" s="92">
        <f t="shared" si="1"/>
        <v>0.006937564948384494</v>
      </c>
      <c r="P71" s="92">
        <f t="shared" si="1"/>
        <v>0.010928249095311907</v>
      </c>
      <c r="Q71" s="6"/>
      <c r="R71" s="6"/>
      <c r="S71" s="6"/>
      <c r="T71" s="6"/>
      <c r="U71" s="6"/>
      <c r="V71" s="6"/>
      <c r="W71" s="6"/>
      <c r="X71" s="6"/>
    </row>
    <row r="72" spans="1:24" s="3" customFormat="1" ht="11.25">
      <c r="A72" s="1">
        <v>2.79999999999999</v>
      </c>
      <c r="B72" s="6">
        <v>0.004621516895410228</v>
      </c>
      <c r="C72" s="6">
        <v>0.00415627695477295</v>
      </c>
      <c r="D72" s="6">
        <v>0.0036917273655217232</v>
      </c>
      <c r="E72" s="6">
        <v>0.003227866592217528</v>
      </c>
      <c r="F72" s="6">
        <v>0.002764693103971351</v>
      </c>
      <c r="G72" s="6">
        <v>0.0023022053744273393</v>
      </c>
      <c r="H72" s="6">
        <v>0.0018404018817460384</v>
      </c>
      <c r="I72" s="6">
        <v>0.0013792811085876961</v>
      </c>
      <c r="J72" s="6">
        <v>0.0009188415420956476</v>
      </c>
      <c r="K72" s="6">
        <v>0.0004590816738797673</v>
      </c>
      <c r="L72" s="1">
        <v>2.79999999999999</v>
      </c>
      <c r="M72" s="92">
        <f t="shared" si="0"/>
        <v>-0.0011239290593597938</v>
      </c>
      <c r="N72" s="92">
        <f t="shared" si="1"/>
        <v>0.0028661627446724333</v>
      </c>
      <c r="O72" s="92">
        <f t="shared" si="1"/>
        <v>0.0068562545487046616</v>
      </c>
      <c r="P72" s="92">
        <f t="shared" si="1"/>
        <v>0.010846346352736888</v>
      </c>
      <c r="Q72" s="6"/>
      <c r="R72" s="6"/>
      <c r="S72" s="6"/>
      <c r="T72" s="6"/>
      <c r="U72" s="6"/>
      <c r="V72" s="6"/>
      <c r="W72" s="6"/>
      <c r="X72" s="6"/>
    </row>
    <row r="73" spans="1:24" s="3" customFormat="1" ht="11.25">
      <c r="A73" s="1">
        <v>2.99999999999999</v>
      </c>
      <c r="B73" s="6">
        <v>0.004688184885303418</v>
      </c>
      <c r="C73" s="6">
        <v>0.004216188437528983</v>
      </c>
      <c r="D73" s="6">
        <v>0.0037449024549849465</v>
      </c>
      <c r="E73" s="6">
        <v>0.00327432533475277</v>
      </c>
      <c r="F73" s="6">
        <v>0.0028044554787321984</v>
      </c>
      <c r="G73" s="6">
        <v>0.002335291293623167</v>
      </c>
      <c r="H73" s="6">
        <v>0.0018668311909077976</v>
      </c>
      <c r="I73" s="6">
        <v>0.0013990735868324633</v>
      </c>
      <c r="J73" s="6">
        <v>0.0009320169023899459</v>
      </c>
      <c r="K73" s="6">
        <v>0.00046565956330166713</v>
      </c>
      <c r="L73" s="1">
        <v>2.99999999999999</v>
      </c>
      <c r="M73" s="92">
        <f t="shared" si="0"/>
        <v>-0.0012040309904331756</v>
      </c>
      <c r="N73" s="92">
        <f t="shared" si="1"/>
        <v>0.0027854686465223575</v>
      </c>
      <c r="O73" s="92">
        <f t="shared" si="1"/>
        <v>0.006774968283477891</v>
      </c>
      <c r="P73" s="92">
        <f t="shared" si="1"/>
        <v>0.010764467920433424</v>
      </c>
      <c r="Q73" s="6"/>
      <c r="R73" s="6"/>
      <c r="S73" s="6"/>
      <c r="T73" s="6"/>
      <c r="U73" s="6"/>
      <c r="V73" s="6"/>
      <c r="W73" s="6"/>
      <c r="X73" s="6"/>
    </row>
    <row r="74" spans="1:24" s="3" customFormat="1" ht="11.25">
      <c r="A74" s="1">
        <v>3.19999999999999</v>
      </c>
      <c r="B74" s="6">
        <v>0.004755708279962458</v>
      </c>
      <c r="C74" s="6">
        <v>0.004276867325378283</v>
      </c>
      <c r="D74" s="6">
        <v>0.003798757503897021</v>
      </c>
      <c r="E74" s="6">
        <v>0.0033213771422663566</v>
      </c>
      <c r="F74" s="6">
        <v>0.0028447245723358973</v>
      </c>
      <c r="G74" s="6">
        <v>0.0023687981310377454</v>
      </c>
      <c r="H74" s="6">
        <v>0.0018935961603671534</v>
      </c>
      <c r="I74" s="6">
        <v>0.0014191170073632716</v>
      </c>
      <c r="J74" s="6">
        <v>0.0009453590240899841</v>
      </c>
      <c r="K74" s="6">
        <v>0.00047232056761682727</v>
      </c>
      <c r="L74" s="1">
        <v>3.19999999999999</v>
      </c>
      <c r="M74" s="92">
        <f t="shared" si="0"/>
        <v>-0.0012841091492776845</v>
      </c>
      <c r="N74" s="92">
        <f t="shared" si="1"/>
        <v>0.002704798496341378</v>
      </c>
      <c r="O74" s="92">
        <f t="shared" si="1"/>
        <v>0.006693706141960441</v>
      </c>
      <c r="P74" s="92">
        <f t="shared" si="1"/>
        <v>0.010682613787579502</v>
      </c>
      <c r="Q74" s="6"/>
      <c r="R74" s="6"/>
      <c r="S74" s="6"/>
      <c r="T74" s="6"/>
      <c r="U74" s="6"/>
      <c r="V74" s="6"/>
      <c r="W74" s="6"/>
      <c r="X74" s="6"/>
    </row>
    <row r="75" spans="1:24" s="3" customFormat="1" ht="11.25">
      <c r="A75" s="1">
        <v>3.39999999999999</v>
      </c>
      <c r="B75" s="6">
        <v>0.004824096689830747</v>
      </c>
      <c r="C75" s="6">
        <v>0.004338322204328601</v>
      </c>
      <c r="D75" s="6">
        <v>0.003853300088222513</v>
      </c>
      <c r="E75" s="6">
        <v>0.0033690285949560888</v>
      </c>
      <c r="F75" s="6">
        <v>0.0028855059833747115</v>
      </c>
      <c r="G75" s="6">
        <v>0.00240273051770468</v>
      </c>
      <c r="H75" s="6">
        <v>0.001920700467532434</v>
      </c>
      <c r="I75" s="6">
        <v>0.001439414107783883</v>
      </c>
      <c r="J75" s="6">
        <v>0.0009588697187038219</v>
      </c>
      <c r="K75" s="6">
        <v>0.00047906558583545484</v>
      </c>
      <c r="L75" s="1">
        <v>3.39999999999999</v>
      </c>
      <c r="M75" s="92">
        <f t="shared" si="0"/>
        <v>-0.001364163546474245</v>
      </c>
      <c r="N75" s="92">
        <f t="shared" si="1"/>
        <v>0.002624152283470349</v>
      </c>
      <c r="O75" s="92">
        <f t="shared" si="1"/>
        <v>0.006612468113414943</v>
      </c>
      <c r="P75" s="92">
        <f t="shared" si="1"/>
        <v>0.010600783943359537</v>
      </c>
      <c r="Q75" s="6"/>
      <c r="R75" s="6"/>
      <c r="S75" s="6"/>
      <c r="T75" s="6"/>
      <c r="U75" s="6"/>
      <c r="V75" s="6"/>
      <c r="W75" s="6"/>
      <c r="X75" s="6"/>
    </row>
    <row r="76" spans="1:24" s="3" customFormat="1" ht="11.25">
      <c r="A76" s="1">
        <v>3.59999999999999</v>
      </c>
      <c r="B76" s="6">
        <v>0.004893359819393919</v>
      </c>
      <c r="C76" s="6">
        <v>0.004400561743493568</v>
      </c>
      <c r="D76" s="6">
        <v>0.003908537856447859</v>
      </c>
      <c r="E76" s="6">
        <v>0.0034172863353054378</v>
      </c>
      <c r="F76" s="6">
        <v>0.0029268053628337034</v>
      </c>
      <c r="G76" s="6">
        <v>0.0024370931274963967</v>
      </c>
      <c r="H76" s="6">
        <v>0.0019481478234313013</v>
      </c>
      <c r="I76" s="6">
        <v>0.0014599676504280447</v>
      </c>
      <c r="J76" s="6">
        <v>0.0009725508139060045</v>
      </c>
      <c r="K76" s="6">
        <v>0.00048589552489231925</v>
      </c>
      <c r="L76" s="1">
        <v>3.59999999999999</v>
      </c>
      <c r="M76" s="92">
        <f t="shared" si="0"/>
        <v>-0.001444194192597504</v>
      </c>
      <c r="N76" s="92">
        <f t="shared" si="1"/>
        <v>0.00254352999725645</v>
      </c>
      <c r="O76" s="92">
        <f t="shared" si="1"/>
        <v>0.006531254187110404</v>
      </c>
      <c r="P76" s="92">
        <f t="shared" si="1"/>
        <v>0.010518978376964356</v>
      </c>
      <c r="Q76" s="6"/>
      <c r="R76" s="6"/>
      <c r="S76" s="6"/>
      <c r="T76" s="6"/>
      <c r="U76" s="6"/>
      <c r="V76" s="6"/>
      <c r="W76" s="6"/>
      <c r="X76" s="6"/>
    </row>
    <row r="77" spans="1:24" s="3" customFormat="1" ht="11.25">
      <c r="A77" s="1">
        <v>3.79999999999999</v>
      </c>
      <c r="B77" s="6">
        <v>0.004963507468025444</v>
      </c>
      <c r="C77" s="6">
        <v>0.004463594695819038</v>
      </c>
      <c r="D77" s="6">
        <v>0.0039644785301966</v>
      </c>
      <c r="E77" s="6">
        <v>0.00346615706859566</v>
      </c>
      <c r="F77" s="6">
        <v>0.0029686284145075386</v>
      </c>
      <c r="G77" s="6">
        <v>0.0024718906774532814</v>
      </c>
      <c r="H77" s="6">
        <v>0.0019759419729597156</v>
      </c>
      <c r="I77" s="6">
        <v>0.0014807804225356225</v>
      </c>
      <c r="J77" s="6">
        <v>0.0009864041536480185</v>
      </c>
      <c r="K77" s="6">
        <v>0.0004928112996985492</v>
      </c>
      <c r="L77" s="1">
        <v>3.79999999999999</v>
      </c>
      <c r="M77" s="92">
        <f t="shared" si="0"/>
        <v>-0.0015242010982158339</v>
      </c>
      <c r="N77" s="92">
        <f t="shared" si="1"/>
        <v>0.002462931627053178</v>
      </c>
      <c r="O77" s="92">
        <f t="shared" si="1"/>
        <v>0.00645006435232219</v>
      </c>
      <c r="P77" s="92">
        <f t="shared" si="1"/>
        <v>0.010437197077591203</v>
      </c>
      <c r="Q77" s="6"/>
      <c r="R77" s="6"/>
      <c r="S77" s="6"/>
      <c r="T77" s="6"/>
      <c r="U77" s="6"/>
      <c r="V77" s="6"/>
      <c r="W77" s="6"/>
      <c r="X77" s="6"/>
    </row>
    <row r="78" spans="1:24" s="3" customFormat="1" ht="11.25">
      <c r="A78" s="1">
        <v>3.99999999999999</v>
      </c>
      <c r="B78" s="6">
        <v>0.005034549530840332</v>
      </c>
      <c r="C78" s="6">
        <v>0.00452742989881598</v>
      </c>
      <c r="D78" s="6">
        <v>0.004021129904849793</v>
      </c>
      <c r="E78" s="6">
        <v>0.00351564756342188</v>
      </c>
      <c r="F78" s="6">
        <v>0.0030109808954202366</v>
      </c>
      <c r="G78" s="6">
        <v>0.002507127928114909</v>
      </c>
      <c r="H78" s="6">
        <v>0.002004086695132292</v>
      </c>
      <c r="I78" s="6">
        <v>0.0015018552364295496</v>
      </c>
      <c r="J78" s="6">
        <v>0.0010004315982691581</v>
      </c>
      <c r="K78" s="6">
        <v>0.0004998138331935689</v>
      </c>
      <c r="L78" s="1">
        <v>3.99999999999999</v>
      </c>
      <c r="M78" s="92">
        <f t="shared" si="0"/>
        <v>-0.0016041842738913387</v>
      </c>
      <c r="N78" s="92">
        <f t="shared" si="1"/>
        <v>0.0023823571622203486</v>
      </c>
      <c r="O78" s="92">
        <f t="shared" si="1"/>
        <v>0.006368898598332035</v>
      </c>
      <c r="P78" s="92">
        <f t="shared" si="1"/>
        <v>0.010355440034443723</v>
      </c>
      <c r="Q78" s="6"/>
      <c r="R78" s="6"/>
      <c r="S78" s="6"/>
      <c r="T78" s="6"/>
      <c r="U78" s="6"/>
      <c r="V78" s="6"/>
      <c r="W78" s="6"/>
      <c r="X78" s="6"/>
    </row>
    <row r="79" spans="1:24" s="3" customFormat="1" ht="11.25">
      <c r="A79" s="1">
        <v>4.19999999999989</v>
      </c>
      <c r="B79" s="6">
        <v>0.005106495999558255</v>
      </c>
      <c r="C79" s="6">
        <v>0.004592076275301086</v>
      </c>
      <c r="D79" s="6">
        <v>0.004078499850172631</v>
      </c>
      <c r="E79" s="6">
        <v>0.0035657646522140604</v>
      </c>
      <c r="F79" s="6">
        <v>0.0030538686162486345</v>
      </c>
      <c r="G79" s="6">
        <v>0.002542809683853986</v>
      </c>
      <c r="H79" s="6">
        <v>0.002032585803334521</v>
      </c>
      <c r="I79" s="6">
        <v>0.0015231949296939647</v>
      </c>
      <c r="J79" s="6">
        <v>0.0010146350246080427</v>
      </c>
      <c r="K79" s="6">
        <v>0.0005069040563972908</v>
      </c>
      <c r="L79" s="1">
        <v>4.19999999999989</v>
      </c>
      <c r="M79" s="92">
        <f t="shared" si="0"/>
        <v>-0.001684143730179818</v>
      </c>
      <c r="N79" s="92">
        <f t="shared" si="1"/>
        <v>0.002301806592124125</v>
      </c>
      <c r="O79" s="92">
        <f t="shared" si="1"/>
        <v>0.006287756914428068</v>
      </c>
      <c r="P79" s="92">
        <f t="shared" si="1"/>
        <v>0.010273707236732012</v>
      </c>
      <c r="Q79" s="6"/>
      <c r="R79" s="6"/>
      <c r="S79" s="6"/>
      <c r="T79" s="6"/>
      <c r="U79" s="6"/>
      <c r="V79" s="6"/>
      <c r="W79" s="6"/>
      <c r="X79" s="6"/>
    </row>
    <row r="80" spans="1:24" s="3" customFormat="1" ht="11.25">
      <c r="A80" s="1">
        <v>4.39999999999989</v>
      </c>
      <c r="B80" s="6">
        <v>0.0051793569633750355</v>
      </c>
      <c r="C80" s="6">
        <v>0.004657542834144152</v>
      </c>
      <c r="D80" s="6">
        <v>0.004136596310946412</v>
      </c>
      <c r="E80" s="6">
        <v>0.0036165152317620664</v>
      </c>
      <c r="F80" s="6">
        <v>0.003097297441748893</v>
      </c>
      <c r="G80" s="6">
        <v>0.002578940793212441</v>
      </c>
      <c r="H80" s="6">
        <v>0.0020614431455764108</v>
      </c>
      <c r="I80" s="6">
        <v>0.0015448023653531948</v>
      </c>
      <c r="J80" s="6">
        <v>0.0010290163261145544</v>
      </c>
      <c r="K80" s="6">
        <v>0.0005140829084624475</v>
      </c>
      <c r="L80" s="1">
        <v>4.39999999999989</v>
      </c>
      <c r="M80" s="92">
        <f aca="true" t="shared" si="2" ref="M80:S143">+(M$5-$B$2*$A80)/($B$4+$B$3*$A80)</f>
        <v>-0.001764079477630931</v>
      </c>
      <c r="N80" s="92">
        <f t="shared" si="1"/>
        <v>0.0022212799061368596</v>
      </c>
      <c r="O80" s="92">
        <f t="shared" si="1"/>
        <v>0.0062066392899046505</v>
      </c>
      <c r="P80" s="92">
        <f t="shared" si="1"/>
        <v>0.010191998673672441</v>
      </c>
      <c r="Q80" s="6"/>
      <c r="R80" s="6"/>
      <c r="S80" s="6"/>
      <c r="T80" s="6"/>
      <c r="U80" s="6"/>
      <c r="V80" s="6"/>
      <c r="W80" s="6"/>
      <c r="X80" s="6"/>
    </row>
    <row r="81" spans="1:24" s="3" customFormat="1" ht="11.25">
      <c r="A81" s="1">
        <v>4.59999999999989</v>
      </c>
      <c r="B81" s="6">
        <v>0.005253142609843676</v>
      </c>
      <c r="C81" s="6">
        <v>0.0047238386710232415</v>
      </c>
      <c r="D81" s="6">
        <v>0.004195427307606737</v>
      </c>
      <c r="E81" s="6">
        <v>0.0036679062637456203</v>
      </c>
      <c r="F81" s="6">
        <v>0.0031412732911867</v>
      </c>
      <c r="G81" s="6">
        <v>0.0026155261492401974</v>
      </c>
      <c r="H81" s="6">
        <v>0.002090662604747971</v>
      </c>
      <c r="I81" s="6">
        <v>0.001566680432051894</v>
      </c>
      <c r="J81" s="6">
        <v>0.0010435774129623967</v>
      </c>
      <c r="K81" s="6">
        <v>0.0005213513367271659</v>
      </c>
      <c r="L81" s="1">
        <v>4.59999999999989</v>
      </c>
      <c r="M81" s="92">
        <f t="shared" si="2"/>
        <v>-0.0018439915267879615</v>
      </c>
      <c r="N81" s="92">
        <f t="shared" si="1"/>
        <v>0.002140777093637325</v>
      </c>
      <c r="O81" s="92">
        <f t="shared" si="1"/>
        <v>0.006125545714062612</v>
      </c>
      <c r="P81" s="92">
        <f t="shared" si="1"/>
        <v>0.010110314334487898</v>
      </c>
      <c r="Q81" s="6"/>
      <c r="R81" s="6"/>
      <c r="S81" s="6"/>
      <c r="T81" s="6"/>
      <c r="U81" s="6"/>
      <c r="V81" s="6"/>
      <c r="W81" s="6"/>
      <c r="X81" s="6"/>
    </row>
    <row r="82" spans="1:24" s="3" customFormat="1" ht="11.25">
      <c r="A82" s="1">
        <v>4.79999999999989</v>
      </c>
      <c r="B82" s="6">
        <v>0.005327863225764133</v>
      </c>
      <c r="C82" s="6">
        <v>0.004790972969186921</v>
      </c>
      <c r="D82" s="6">
        <v>0.004255000936887317</v>
      </c>
      <c r="E82" s="6">
        <v>0.003719944775268552</v>
      </c>
      <c r="F82" s="6">
        <v>0.003185802138770664</v>
      </c>
      <c r="G82" s="6">
        <v>0.0026525706898362137</v>
      </c>
      <c r="H82" s="6">
        <v>0.0021202480988761867</v>
      </c>
      <c r="I82" s="6">
        <v>0.001588832044236071</v>
      </c>
      <c r="J82" s="6">
        <v>0.0010583202121621047</v>
      </c>
      <c r="K82" s="6">
        <v>0.0005287102967676922</v>
      </c>
      <c r="L82" s="1">
        <v>4.79999999999989</v>
      </c>
      <c r="M82" s="92">
        <f t="shared" si="2"/>
        <v>-0.0019238798881879835</v>
      </c>
      <c r="N82" s="92">
        <f t="shared" si="1"/>
        <v>0.0020602981440105495</v>
      </c>
      <c r="O82" s="92">
        <f t="shared" si="1"/>
        <v>0.006044476176209082</v>
      </c>
      <c r="P82" s="92">
        <f t="shared" si="1"/>
        <v>0.010028654208407616</v>
      </c>
      <c r="Q82" s="6"/>
      <c r="R82" s="6"/>
      <c r="S82" s="6"/>
      <c r="T82" s="6"/>
      <c r="U82" s="6"/>
      <c r="V82" s="6"/>
      <c r="W82" s="6"/>
      <c r="X82" s="6"/>
    </row>
    <row r="83" spans="1:24" s="3" customFormat="1" ht="11.25">
      <c r="A83" s="1">
        <v>4.99999999999989</v>
      </c>
      <c r="B83" s="6">
        <v>0.005403529198083334</v>
      </c>
      <c r="C83" s="6">
        <v>0.004858955000224921</v>
      </c>
      <c r="D83" s="6">
        <v>0.004315325372470535</v>
      </c>
      <c r="E83" s="6">
        <v>0.0037726378593983647</v>
      </c>
      <c r="F83" s="6">
        <v>0.0032308900140897647</v>
      </c>
      <c r="G83" s="6">
        <v>0.0026900793980924767</v>
      </c>
      <c r="H83" s="6">
        <v>0.0021502035813840475</v>
      </c>
      <c r="I83" s="6">
        <v>0.0016112601423354284</v>
      </c>
      <c r="J83" s="6">
        <v>0.00107324666767477</v>
      </c>
      <c r="K83" s="6">
        <v>0.0005361607524514029</v>
      </c>
      <c r="L83" s="1">
        <v>4.99999999999989</v>
      </c>
      <c r="M83" s="92">
        <f t="shared" si="2"/>
        <v>-0.002003744572361825</v>
      </c>
      <c r="N83" s="92">
        <f t="shared" si="1"/>
        <v>0.001979843046647855</v>
      </c>
      <c r="O83" s="92">
        <f t="shared" si="1"/>
        <v>0.005963430665657536</v>
      </c>
      <c r="P83" s="92">
        <f t="shared" si="1"/>
        <v>0.009947018284667215</v>
      </c>
      <c r="Q83" s="6"/>
      <c r="R83" s="6"/>
      <c r="S83" s="6"/>
      <c r="T83" s="6"/>
      <c r="U83" s="6"/>
      <c r="V83" s="6"/>
      <c r="W83" s="6"/>
      <c r="X83" s="6"/>
    </row>
    <row r="84" spans="1:24" s="3" customFormat="1" ht="11.25">
      <c r="A84" s="1">
        <v>5.19999999999989</v>
      </c>
      <c r="B84" s="6">
        <v>0.005480151014803304</v>
      </c>
      <c r="C84" s="6">
        <v>0.004927794124845206</v>
      </c>
      <c r="D84" s="6">
        <v>0.004376408865643008</v>
      </c>
      <c r="E84" s="6">
        <v>0.003825992675709549</v>
      </c>
      <c r="F84" s="6">
        <v>0.0032765430025534894</v>
      </c>
      <c r="G84" s="6">
        <v>0.00272805730263984</v>
      </c>
      <c r="H84" s="6">
        <v>0.002180533041350721</v>
      </c>
      <c r="I84" s="6">
        <v>0.0016339676929463148</v>
      </c>
      <c r="J84" s="6">
        <v>0.0010883587405260311</v>
      </c>
      <c r="K84" s="6">
        <v>0.0005437036759898719</v>
      </c>
      <c r="L84" s="1">
        <v>5.19999999999989</v>
      </c>
      <c r="M84" s="92">
        <f t="shared" si="2"/>
        <v>-0.0020835855898340724</v>
      </c>
      <c r="N84" s="92">
        <f t="shared" si="1"/>
        <v>0.0018994117909468503</v>
      </c>
      <c r="O84" s="92">
        <f t="shared" si="1"/>
        <v>0.0058824091717277725</v>
      </c>
      <c r="P84" s="92">
        <f t="shared" si="1"/>
        <v>0.009865406552508695</v>
      </c>
      <c r="Q84" s="6"/>
      <c r="R84" s="6"/>
      <c r="S84" s="6"/>
      <c r="T84" s="6"/>
      <c r="U84" s="6"/>
      <c r="V84" s="6"/>
      <c r="W84" s="6"/>
      <c r="X84" s="6"/>
    </row>
    <row r="85" spans="1:24" s="3" customFormat="1" ht="11.25">
      <c r="A85" s="1">
        <v>5.39999999999989</v>
      </c>
      <c r="B85" s="6">
        <v>0.0055577392659005125</v>
      </c>
      <c r="C85" s="6">
        <v>0.004997499793660352</v>
      </c>
      <c r="D85" s="6">
        <v>0.004438259745958657</v>
      </c>
      <c r="E85" s="6">
        <v>0.003880016450832858</v>
      </c>
      <c r="F85" s="6">
        <v>0.003322767245836566</v>
      </c>
      <c r="G85" s="6">
        <v>0.0027665094779972424</v>
      </c>
      <c r="H85" s="6">
        <v>0.0022112405037741016</v>
      </c>
      <c r="I85" s="6">
        <v>0.001656957689016228</v>
      </c>
      <c r="J85" s="6">
        <v>0.001103658408920929</v>
      </c>
      <c r="K85" s="6">
        <v>0.0005513400479922971</v>
      </c>
      <c r="L85" s="1">
        <v>5.39999999999989</v>
      </c>
      <c r="M85" s="92">
        <f t="shared" si="2"/>
        <v>-0.0021634029511230744</v>
      </c>
      <c r="N85" s="92">
        <f t="shared" si="1"/>
        <v>0.0018190043663114269</v>
      </c>
      <c r="O85" s="92">
        <f t="shared" si="1"/>
        <v>0.005801411683745928</v>
      </c>
      <c r="P85" s="92">
        <f t="shared" si="1"/>
        <v>0.00978381900118043</v>
      </c>
      <c r="Q85" s="6"/>
      <c r="R85" s="6"/>
      <c r="S85" s="6"/>
      <c r="T85" s="6"/>
      <c r="U85" s="6"/>
      <c r="V85" s="6"/>
      <c r="W85" s="6"/>
      <c r="X85" s="6"/>
    </row>
    <row r="86" spans="1:24" s="3" customFormat="1" ht="11.25">
      <c r="A86" s="1">
        <v>5.59999999999989</v>
      </c>
      <c r="B86" s="6">
        <v>0.00563630464425398</v>
      </c>
      <c r="C86" s="6">
        <v>0.005068081547980878</v>
      </c>
      <c r="D86" s="6">
        <v>0.004500886421907233</v>
      </c>
      <c r="E86" s="6">
        <v>0.003934716479008691</v>
      </c>
      <c r="F86" s="6">
        <v>0.003369568942326676</v>
      </c>
      <c r="G86" s="6">
        <v>0.002805441044922996</v>
      </c>
      <c r="H86" s="6">
        <v>0.002242330029834676</v>
      </c>
      <c r="I86" s="6">
        <v>0.0016802331500290527</v>
      </c>
      <c r="J86" s="6">
        <v>0.0011191476683591038</v>
      </c>
      <c r="K86" s="6">
        <v>0.0005590708575190162</v>
      </c>
      <c r="L86" s="1">
        <v>5.59999999999989</v>
      </c>
      <c r="M86" s="92">
        <f t="shared" si="2"/>
        <v>-0.00224319666674095</v>
      </c>
      <c r="N86" s="92">
        <f t="shared" si="1"/>
        <v>0.0017386207621517544</v>
      </c>
      <c r="O86" s="92">
        <f t="shared" si="1"/>
        <v>0.0057204381910444585</v>
      </c>
      <c r="P86" s="92">
        <f t="shared" si="1"/>
        <v>0.009702255619937164</v>
      </c>
      <c r="Q86" s="6"/>
      <c r="R86" s="6"/>
      <c r="S86" s="6"/>
      <c r="T86" s="6"/>
      <c r="U86" s="6"/>
      <c r="V86" s="6"/>
      <c r="W86" s="6"/>
      <c r="X86" s="6"/>
    </row>
    <row r="87" spans="1:24" s="3" customFormat="1" ht="11.25">
      <c r="A87" s="1">
        <v>5.79999999999989</v>
      </c>
      <c r="B87" s="6">
        <v>0.005715857946583483</v>
      </c>
      <c r="C87" s="6">
        <v>0.0051395490206168366</v>
      </c>
      <c r="D87" s="6">
        <v>0.004564297381589391</v>
      </c>
      <c r="E87" s="6">
        <v>0.003990100122645567</v>
      </c>
      <c r="F87" s="6">
        <v>0.003416954347575991</v>
      </c>
      <c r="G87" s="6">
        <v>0.0028448571707688033</v>
      </c>
      <c r="H87" s="6">
        <v>0.0022738057171612334</v>
      </c>
      <c r="I87" s="6">
        <v>0.0017037971221914331</v>
      </c>
      <c r="J87" s="6">
        <v>0.0011348285317505803</v>
      </c>
      <c r="K87" s="6">
        <v>0.0005668971021352423</v>
      </c>
      <c r="L87" s="1">
        <v>5.79999999999989</v>
      </c>
      <c r="M87" s="92">
        <f t="shared" si="2"/>
        <v>-0.0023229667471935883</v>
      </c>
      <c r="N87" s="92">
        <f t="shared" si="1"/>
        <v>0.0016582609678842764</v>
      </c>
      <c r="O87" s="92">
        <f t="shared" si="1"/>
        <v>0.005639488682962141</v>
      </c>
      <c r="P87" s="92">
        <f t="shared" si="1"/>
        <v>0.009620716398040005</v>
      </c>
      <c r="Q87" s="6"/>
      <c r="R87" s="6"/>
      <c r="S87" s="6"/>
      <c r="T87" s="6"/>
      <c r="U87" s="6"/>
      <c r="V87" s="6"/>
      <c r="W87" s="6"/>
      <c r="X87" s="6"/>
    </row>
    <row r="88" spans="1:24" s="3" customFormat="1" ht="11.25">
      <c r="A88" s="1">
        <v>5.99999999999989</v>
      </c>
      <c r="B88" s="6">
        <v>0.005796410074398196</v>
      </c>
      <c r="C88" s="6">
        <v>0.005211911936687839</v>
      </c>
      <c r="D88" s="6">
        <v>0.004628501193398496</v>
      </c>
      <c r="E88" s="6">
        <v>0.004046174812883823</v>
      </c>
      <c r="F88" s="6">
        <v>0.003464929774756619</v>
      </c>
      <c r="G88" s="6">
        <v>0.0028847630698366</v>
      </c>
      <c r="H88" s="6">
        <v>0.00230567170009848</v>
      </c>
      <c r="I88" s="6">
        <v>0.0017276526786203193</v>
      </c>
      <c r="J88" s="6">
        <v>0.0011507030295321737</v>
      </c>
      <c r="K88" s="6">
        <v>0.0005748197879650271</v>
      </c>
      <c r="L88" s="1">
        <v>5.99999999999989</v>
      </c>
      <c r="M88" s="92">
        <f t="shared" si="2"/>
        <v>-0.002402713202980658</v>
      </c>
      <c r="N88" s="92">
        <f t="shared" si="1"/>
        <v>0.0015779249729317045</v>
      </c>
      <c r="O88" s="92">
        <f t="shared" si="1"/>
        <v>0.005558563148844067</v>
      </c>
      <c r="P88" s="92">
        <f t="shared" si="1"/>
        <v>0.009539201324756429</v>
      </c>
      <c r="Q88" s="6"/>
      <c r="R88" s="6"/>
      <c r="S88" s="6"/>
      <c r="T88" s="6"/>
      <c r="U88" s="6"/>
      <c r="V88" s="6"/>
      <c r="W88" s="6"/>
      <c r="X88" s="6"/>
    </row>
    <row r="89" spans="1:24" s="3" customFormat="1" ht="11.25">
      <c r="A89" s="1">
        <v>6.19999999999989</v>
      </c>
      <c r="B89" s="6">
        <v>0.005877972034955439</v>
      </c>
      <c r="C89" s="6">
        <v>0.005285180114441279</v>
      </c>
      <c r="D89" s="6">
        <v>0.004693506506708904</v>
      </c>
      <c r="E89" s="6">
        <v>0.004102948050164292</v>
      </c>
      <c r="F89" s="6">
        <v>0.003513501595119772</v>
      </c>
      <c r="G89" s="6">
        <v>0.002925164003738025</v>
      </c>
      <c r="H89" s="6">
        <v>0.0023379321499764024</v>
      </c>
      <c r="I89" s="6">
        <v>0.0017518029195315655</v>
      </c>
      <c r="J89" s="6">
        <v>0.0011667732097844277</v>
      </c>
      <c r="K89" s="6">
        <v>0.0005828399297454088</v>
      </c>
      <c r="L89" s="1">
        <v>6.19999999999989</v>
      </c>
      <c r="M89" s="92">
        <f t="shared" si="2"/>
        <v>-0.002482436044595607</v>
      </c>
      <c r="N89" s="92">
        <f t="shared" si="1"/>
        <v>0.0014976127667230149</v>
      </c>
      <c r="O89" s="92">
        <f t="shared" si="1"/>
        <v>0.005477661578041637</v>
      </c>
      <c r="P89" s="92">
        <f t="shared" si="1"/>
        <v>0.00945771038936026</v>
      </c>
      <c r="Q89" s="92">
        <f t="shared" si="1"/>
        <v>0.013437759200678882</v>
      </c>
      <c r="R89" s="6"/>
      <c r="S89" s="6"/>
      <c r="T89" s="6"/>
      <c r="U89" s="6"/>
      <c r="V89" s="6"/>
      <c r="W89" s="6"/>
      <c r="X89" s="6"/>
    </row>
    <row r="90" spans="1:24" s="3" customFormat="1" ht="11.25">
      <c r="A90" s="1">
        <v>6.39999999999989</v>
      </c>
      <c r="B90" s="6">
        <v>0.005960554942229637</v>
      </c>
      <c r="C90" s="6">
        <v>0.005359363466078808</v>
      </c>
      <c r="D90" s="6">
        <v>0.004759322052570772</v>
      </c>
      <c r="E90" s="6">
        <v>0.004160427404802002</v>
      </c>
      <c r="F90" s="6">
        <v>0.0035626762384586494</v>
      </c>
      <c r="G90" s="6">
        <v>0.00296606528175652</v>
      </c>
      <c r="H90" s="6">
        <v>0.0023705912753813744</v>
      </c>
      <c r="I90" s="6">
        <v>0.001776250972429577</v>
      </c>
      <c r="J90" s="6">
        <v>0.0011830411383490786</v>
      </c>
      <c r="K90" s="6">
        <v>0.0005909585508807428</v>
      </c>
      <c r="L90" s="1">
        <v>6.39999999999989</v>
      </c>
      <c r="M90" s="92">
        <f t="shared" si="2"/>
        <v>-0.0025621352825256714</v>
      </c>
      <c r="N90" s="92">
        <f t="shared" si="1"/>
        <v>0.0014173243386934441</v>
      </c>
      <c r="O90" s="92">
        <f t="shared" si="1"/>
        <v>0.00539678395991256</v>
      </c>
      <c r="P90" s="92">
        <f t="shared" si="1"/>
        <v>0.009376243581131675</v>
      </c>
      <c r="Q90" s="92">
        <f t="shared" si="1"/>
        <v>0.013355703202350789</v>
      </c>
      <c r="R90" s="6"/>
      <c r="S90" s="6"/>
      <c r="T90" s="6"/>
      <c r="U90" s="6"/>
      <c r="V90" s="6"/>
      <c r="W90" s="6"/>
      <c r="X90" s="6"/>
    </row>
    <row r="91" spans="1:24" s="3" customFormat="1" ht="11.25">
      <c r="A91" s="1">
        <v>6.59999999999989</v>
      </c>
      <c r="B91" s="6">
        <v>0.0060441700178923636</v>
      </c>
      <c r="C91" s="6">
        <v>0.005434471998591799</v>
      </c>
      <c r="D91" s="6">
        <v>0.004825956644412027</v>
      </c>
      <c r="E91" s="6">
        <v>0.0042186205175654265</v>
      </c>
      <c r="F91" s="6">
        <v>0.003612460193575485</v>
      </c>
      <c r="G91" s="6">
        <v>0.0030074722612124416</v>
      </c>
      <c r="H91" s="6">
        <v>0.0024036533224293002</v>
      </c>
      <c r="I91" s="6">
        <v>0.0018009999922982034</v>
      </c>
      <c r="J91" s="6">
        <v>0.0011995088989471834</v>
      </c>
      <c r="K91" s="6">
        <v>0.0005991766834972768</v>
      </c>
      <c r="L91" s="1">
        <v>6.59999999999989</v>
      </c>
      <c r="M91" s="92">
        <f t="shared" si="2"/>
        <v>-0.0026418109272518774</v>
      </c>
      <c r="N91" s="92">
        <f t="shared" si="1"/>
        <v>0.0013370596782844822</v>
      </c>
      <c r="O91" s="92">
        <f t="shared" si="1"/>
        <v>0.005315930283820842</v>
      </c>
      <c r="P91" s="92">
        <f t="shared" si="1"/>
        <v>0.009294800889357201</v>
      </c>
      <c r="Q91" s="92">
        <f t="shared" si="1"/>
        <v>0.013273671494893561</v>
      </c>
      <c r="R91" s="6"/>
      <c r="S91" s="6"/>
      <c r="T91" s="6"/>
      <c r="U91" s="6"/>
      <c r="V91" s="6"/>
      <c r="W91" s="6"/>
      <c r="X91" s="6"/>
    </row>
    <row r="92" spans="1:24" s="3" customFormat="1" ht="11.25">
      <c r="A92" s="1">
        <v>6.79999999999989</v>
      </c>
      <c r="B92" s="6">
        <v>0.006128828592302407</v>
      </c>
      <c r="C92" s="6">
        <v>0.00551051581460487</v>
      </c>
      <c r="D92" s="6">
        <v>0.004893419178746642</v>
      </c>
      <c r="E92" s="6">
        <v>0.004277535100260554</v>
      </c>
      <c r="F92" s="6">
        <v>0.0036628600087521366</v>
      </c>
      <c r="G92" s="6">
        <v>0.003049390347830618</v>
      </c>
      <c r="H92" s="6">
        <v>0.002437122575040337</v>
      </c>
      <c r="I92" s="6">
        <v>0.0018260531617925566</v>
      </c>
      <c r="J92" s="6">
        <v>0.0012161785932976801</v>
      </c>
      <c r="K92" s="6">
        <v>0.000607495368497859</v>
      </c>
      <c r="L92" s="1">
        <v>6.79999999999989</v>
      </c>
      <c r="M92" s="92">
        <f t="shared" si="2"/>
        <v>-0.0027214629892490473</v>
      </c>
      <c r="N92" s="92">
        <f t="shared" si="1"/>
        <v>0.0012568187749438708</v>
      </c>
      <c r="O92" s="92">
        <f t="shared" si="1"/>
        <v>0.0052351005391367885</v>
      </c>
      <c r="P92" s="92">
        <f t="shared" si="1"/>
        <v>0.009213382303329706</v>
      </c>
      <c r="Q92" s="92">
        <f t="shared" si="1"/>
        <v>0.013191664067522625</v>
      </c>
      <c r="R92" s="6"/>
      <c r="S92" s="6"/>
      <c r="T92" s="6"/>
      <c r="U92" s="6"/>
      <c r="V92" s="6"/>
      <c r="W92" s="6"/>
      <c r="X92" s="6"/>
    </row>
    <row r="93" spans="1:24" s="3" customFormat="1" ht="11.25">
      <c r="A93" s="1">
        <v>6.99999999999989</v>
      </c>
      <c r="B93" s="6">
        <v>0.006214542105507411</v>
      </c>
      <c r="C93" s="6">
        <v>0.005587505113228817</v>
      </c>
      <c r="D93" s="6">
        <v>0.004961718635890407</v>
      </c>
      <c r="E93" s="6">
        <v>0.004337178936320757</v>
      </c>
      <c r="F93" s="6">
        <v>0.003713882292225035</v>
      </c>
      <c r="G93" s="6">
        <v>0.0030918249961110543</v>
      </c>
      <c r="H93" s="6">
        <v>0.0024710033552157572</v>
      </c>
      <c r="I93" s="6">
        <v>0.0018514136914321475</v>
      </c>
      <c r="J93" s="6">
        <v>0.001233052341236651</v>
      </c>
      <c r="K93" s="6">
        <v>0.0006159156556169084</v>
      </c>
      <c r="L93" s="1">
        <v>6.99999999999989</v>
      </c>
      <c r="M93" s="92">
        <f t="shared" si="2"/>
        <v>-0.002801091478985803</v>
      </c>
      <c r="N93" s="92">
        <f t="shared" si="1"/>
        <v>0.001176601618125596</v>
      </c>
      <c r="O93" s="92">
        <f t="shared" si="1"/>
        <v>0.005154294715236996</v>
      </c>
      <c r="P93" s="92">
        <f t="shared" si="1"/>
        <v>0.009131987812348395</v>
      </c>
      <c r="Q93" s="92">
        <f t="shared" si="1"/>
        <v>0.013109680909459792</v>
      </c>
      <c r="R93" s="6"/>
      <c r="S93" s="6"/>
      <c r="T93" s="6"/>
      <c r="U93" s="6"/>
      <c r="V93" s="6"/>
      <c r="W93" s="6"/>
      <c r="X93" s="6"/>
    </row>
    <row r="94" spans="1:24" s="3" customFormat="1" ht="11.25">
      <c r="A94" s="1">
        <v>7.19999999999989</v>
      </c>
      <c r="B94" s="6">
        <v>0.006301322108256321</v>
      </c>
      <c r="C94" s="6">
        <v>0.005665450190922235</v>
      </c>
      <c r="D94" s="6">
        <v>0.005030864080683565</v>
      </c>
      <c r="E94" s="6">
        <v>0.004397559881401924</v>
      </c>
      <c r="F94" s="6">
        <v>0.0037655337126640126</v>
      </c>
      <c r="G94" s="6">
        <v>0.003134781709702371</v>
      </c>
      <c r="H94" s="6">
        <v>0.0025053000233166054</v>
      </c>
      <c r="I94" s="6">
        <v>0.0018770848197950853</v>
      </c>
      <c r="J94" s="6">
        <v>0.0012501322808371107</v>
      </c>
      <c r="K94" s="6">
        <v>0.0006244386034755623</v>
      </c>
      <c r="L94" s="1">
        <v>7.19999999999989</v>
      </c>
      <c r="M94" s="92">
        <f t="shared" si="2"/>
        <v>-0.0028806964069245725</v>
      </c>
      <c r="N94" s="92">
        <f t="shared" si="1"/>
        <v>0.0010964081972898857</v>
      </c>
      <c r="O94" s="92">
        <f t="shared" si="1"/>
        <v>0.005073512801504344</v>
      </c>
      <c r="P94" s="92">
        <f t="shared" si="1"/>
        <v>0.009050617405718803</v>
      </c>
      <c r="Q94" s="92">
        <f t="shared" si="1"/>
        <v>0.013027722009933261</v>
      </c>
      <c r="R94" s="6"/>
      <c r="S94" s="6"/>
      <c r="T94" s="6"/>
      <c r="U94" s="6"/>
      <c r="V94" s="6"/>
      <c r="W94" s="6"/>
      <c r="X94" s="6"/>
    </row>
    <row r="95" spans="1:24" s="3" customFormat="1" ht="11.25">
      <c r="A95" s="1">
        <v>7.39999999999989</v>
      </c>
      <c r="B95" s="6">
        <v>0.0063891802630231</v>
      </c>
      <c r="C95" s="6">
        <v>0.005744361442362256</v>
      </c>
      <c r="D95" s="6">
        <v>0.005100864663220628</v>
      </c>
      <c r="E95" s="6">
        <v>0.00445868586398312</v>
      </c>
      <c r="F95" s="6">
        <v>0.0038178209996552366</v>
      </c>
      <c r="G95" s="6">
        <v>0.0031782660417781455</v>
      </c>
      <c r="H95" s="6">
        <v>0.002540016978344279</v>
      </c>
      <c r="I95" s="6">
        <v>0.0019030698137134303</v>
      </c>
      <c r="J95" s="6">
        <v>0.0012674205685293798</v>
      </c>
      <c r="K95" s="6">
        <v>0.0006330652796370219</v>
      </c>
      <c r="L95" s="1">
        <v>7.39999999999989</v>
      </c>
      <c r="M95" s="92">
        <f t="shared" si="2"/>
        <v>-0.002960277783521591</v>
      </c>
      <c r="N95" s="92">
        <f t="shared" si="1"/>
        <v>0.0010162385019032046</v>
      </c>
      <c r="O95" s="92">
        <f t="shared" si="1"/>
        <v>0.004992754787328</v>
      </c>
      <c r="P95" s="92">
        <f t="shared" si="1"/>
        <v>0.008969271072752796</v>
      </c>
      <c r="Q95" s="92">
        <f t="shared" si="1"/>
        <v>0.01294578735817759</v>
      </c>
      <c r="R95" s="6"/>
      <c r="S95" s="6"/>
      <c r="T95" s="6"/>
      <c r="U95" s="6"/>
      <c r="V95" s="6"/>
      <c r="W95" s="6"/>
      <c r="X95" s="6"/>
    </row>
    <row r="96" spans="1:24" s="3" customFormat="1" ht="11.25">
      <c r="A96" s="1">
        <v>7.59999999999989</v>
      </c>
      <c r="B96" s="6">
        <v>0.006478128345041907</v>
      </c>
      <c r="C96" s="6">
        <v>0.0058242493613245285</v>
      </c>
      <c r="D96" s="6">
        <v>0.005171729619587485</v>
      </c>
      <c r="E96" s="6">
        <v>0.004520564885972844</v>
      </c>
      <c r="F96" s="6">
        <v>0.0038707509441883044</v>
      </c>
      <c r="G96" s="6">
        <v>0.0032222835954162</v>
      </c>
      <c r="H96" s="6">
        <v>0.002575158658223058</v>
      </c>
      <c r="I96" s="6">
        <v>0.0019293719684697233</v>
      </c>
      <c r="J96" s="6">
        <v>0.001284919379222045</v>
      </c>
      <c r="K96" s="6">
        <v>0.0006417967606621041</v>
      </c>
      <c r="L96" s="1">
        <v>7.59999999999989</v>
      </c>
      <c r="M96" s="92">
        <f t="shared" si="2"/>
        <v>-0.0030398356192269083</v>
      </c>
      <c r="N96" s="92">
        <f t="shared" si="1"/>
        <v>0.0009360925214382485</v>
      </c>
      <c r="O96" s="92">
        <f t="shared" si="1"/>
        <v>0.0049120206621034055</v>
      </c>
      <c r="P96" s="92">
        <f t="shared" si="1"/>
        <v>0.008887948802768563</v>
      </c>
      <c r="Q96" s="92">
        <f t="shared" si="1"/>
        <v>0.01286387694343372</v>
      </c>
      <c r="R96" s="6"/>
      <c r="S96" s="6"/>
      <c r="T96" s="6"/>
      <c r="U96" s="6"/>
      <c r="V96" s="6"/>
      <c r="W96" s="6"/>
      <c r="X96" s="6"/>
    </row>
    <row r="97" spans="1:24" s="3" customFormat="1" ht="11.25">
      <c r="A97" s="1">
        <v>7.79999999999989</v>
      </c>
      <c r="B97" s="6">
        <v>0.0065681782433537565</v>
      </c>
      <c r="C97" s="6">
        <v>0.0059051245415724435</v>
      </c>
      <c r="D97" s="6">
        <v>0.005243468272605818</v>
      </c>
      <c r="E97" s="6">
        <v>0.004583205023320873</v>
      </c>
      <c r="F97" s="6">
        <v>0.00392433039914746</v>
      </c>
      <c r="G97" s="6">
        <v>0.0032668400239807887</v>
      </c>
      <c r="H97" s="6">
        <v>0.0026107295400845517</v>
      </c>
      <c r="I97" s="6">
        <v>0.0019559946079946424</v>
      </c>
      <c r="J97" s="6">
        <v>0.0013026309064234883</v>
      </c>
      <c r="K97" s="6">
        <v>0.0006506341321649805</v>
      </c>
      <c r="L97" s="1">
        <v>7.79999999999989</v>
      </c>
      <c r="M97" s="92">
        <f t="shared" si="2"/>
        <v>-0.0031193699244843943</v>
      </c>
      <c r="N97" s="92">
        <f t="shared" si="1"/>
        <v>0.0008559702453739407</v>
      </c>
      <c r="O97" s="92">
        <f t="shared" si="1"/>
        <v>0.004831310415232275</v>
      </c>
      <c r="P97" s="92">
        <f t="shared" si="1"/>
        <v>0.00880665058509061</v>
      </c>
      <c r="Q97" s="92">
        <f t="shared" si="1"/>
        <v>0.012781990754948945</v>
      </c>
      <c r="R97" s="6"/>
      <c r="S97" s="6"/>
      <c r="T97" s="6"/>
      <c r="U97" s="6"/>
      <c r="V97" s="6"/>
      <c r="W97" s="6"/>
      <c r="X97" s="6"/>
    </row>
    <row r="98" spans="1:24" s="3" customFormat="1" ht="11.25">
      <c r="A98" s="1">
        <v>7.99999999999989</v>
      </c>
      <c r="B98" s="6">
        <v>0.006659341961865622</v>
      </c>
      <c r="C98" s="6">
        <v>0.005986997677756445</v>
      </c>
      <c r="D98" s="6">
        <v>0.005316090032585506</v>
      </c>
      <c r="E98" s="6">
        <v>0.004646614426636311</v>
      </c>
      <c r="F98" s="6">
        <v>0.003978566279807443</v>
      </c>
      <c r="G98" s="6">
        <v>0.003311941031508113</v>
      </c>
      <c r="H98" s="6">
        <v>0.0026467341405543815</v>
      </c>
      <c r="I98" s="6">
        <v>0.0019829410850660347</v>
      </c>
      <c r="J98" s="6">
        <v>0.001320557362364131</v>
      </c>
      <c r="K98" s="6">
        <v>0.0006595784888691831</v>
      </c>
      <c r="L98" s="1">
        <v>7.99999999999989</v>
      </c>
      <c r="M98" s="92">
        <f t="shared" si="2"/>
        <v>-0.0031988807097317394</v>
      </c>
      <c r="N98" s="92">
        <f t="shared" si="1"/>
        <v>0.000775871663195427</v>
      </c>
      <c r="O98" s="92">
        <f t="shared" si="1"/>
        <v>0.004750624036122594</v>
      </c>
      <c r="P98" s="92">
        <f t="shared" si="1"/>
        <v>0.00872537640904976</v>
      </c>
      <c r="Q98" s="92">
        <f t="shared" si="1"/>
        <v>0.012700128781976926</v>
      </c>
      <c r="R98" s="6"/>
      <c r="S98" s="6"/>
      <c r="T98" s="6"/>
      <c r="U98" s="6"/>
      <c r="V98" s="6"/>
      <c r="W98" s="6"/>
      <c r="X98" s="6"/>
    </row>
    <row r="99" spans="1:24" s="3" customFormat="1" ht="11.25">
      <c r="A99" s="1">
        <v>8.19999999999989</v>
      </c>
      <c r="B99" s="6">
        <v>0.006751631620420122</v>
      </c>
      <c r="C99" s="6">
        <v>0.006069879566321754</v>
      </c>
      <c r="D99" s="6">
        <v>0.005389604398083531</v>
      </c>
      <c r="E99" s="6">
        <v>0.004710801321810475</v>
      </c>
      <c r="F99" s="6">
        <v>0.004033465564332831</v>
      </c>
      <c r="G99" s="6">
        <v>0.0033575923730941853</v>
      </c>
      <c r="H99" s="6">
        <v>0.0026831770160403124</v>
      </c>
      <c r="I99" s="6">
        <v>0.002010214781508735</v>
      </c>
      <c r="J99" s="6">
        <v>0.001338700978119002</v>
      </c>
      <c r="K99" s="6">
        <v>0.0006686309346636725</v>
      </c>
      <c r="L99" s="1">
        <v>8.19999999999989</v>
      </c>
      <c r="M99" s="92">
        <f t="shared" si="2"/>
        <v>-0.003278367985400464</v>
      </c>
      <c r="N99" s="92">
        <f t="shared" si="1"/>
        <v>0.0006957967643940718</v>
      </c>
      <c r="O99" s="92">
        <f t="shared" si="1"/>
        <v>0.004669961514188608</v>
      </c>
      <c r="P99" s="92">
        <f t="shared" si="1"/>
        <v>0.008644126263983143</v>
      </c>
      <c r="Q99" s="92">
        <f t="shared" si="1"/>
        <v>0.012618291013777679</v>
      </c>
      <c r="R99" s="6"/>
      <c r="S99" s="6"/>
      <c r="T99" s="6"/>
      <c r="U99" s="6"/>
      <c r="V99" s="6"/>
      <c r="W99" s="6"/>
      <c r="X99" s="6"/>
    </row>
    <row r="100" spans="1:24" s="3" customFormat="1" ht="11.25">
      <c r="A100" s="1">
        <v>8.39999999999989</v>
      </c>
      <c r="B100" s="6">
        <v>0.006845059455879209</v>
      </c>
      <c r="C100" s="6">
        <v>0.006153781106427504</v>
      </c>
      <c r="D100" s="6">
        <v>0.005464020956672051</v>
      </c>
      <c r="E100" s="6">
        <v>0.004775774010646981</v>
      </c>
      <c r="F100" s="6">
        <v>0.00408903529428282</v>
      </c>
      <c r="G100" s="6">
        <v>0.003403799855286665</v>
      </c>
      <c r="H100" s="6">
        <v>0.0027200627630231356</v>
      </c>
      <c r="I100" s="6">
        <v>0.002037819108396116</v>
      </c>
      <c r="J100" s="6">
        <v>0.0013570640037312628</v>
      </c>
      <c r="K100" s="6">
        <v>0.0006777925826592879</v>
      </c>
      <c r="L100" s="1">
        <v>8.39999999999989</v>
      </c>
      <c r="M100" s="92">
        <f t="shared" si="2"/>
        <v>-0.003357831761915919</v>
      </c>
      <c r="N100" s="92">
        <f t="shared" si="2"/>
        <v>0.0006157455384674514</v>
      </c>
      <c r="O100" s="92">
        <f aca="true" t="shared" si="3" ref="O100:Q106">+(O$5-$B$2*$A100)/($B$4+$B$3*$A100)</f>
        <v>0.004589322838850822</v>
      </c>
      <c r="P100" s="92">
        <f t="shared" si="3"/>
        <v>0.008562900139234194</v>
      </c>
      <c r="Q100" s="92">
        <f t="shared" si="3"/>
        <v>0.012536477439617564</v>
      </c>
      <c r="R100" s="6"/>
      <c r="S100" s="6"/>
      <c r="T100" s="6"/>
      <c r="U100" s="6"/>
      <c r="V100" s="6"/>
      <c r="W100" s="6"/>
      <c r="X100" s="6"/>
    </row>
    <row r="101" spans="1:24" s="3" customFormat="1" ht="11.25">
      <c r="A101" s="1">
        <v>8.59999999999989</v>
      </c>
      <c r="B101" s="6">
        <v>0.006939637823218984</v>
      </c>
      <c r="C101" s="6">
        <v>0.006238713300874742</v>
      </c>
      <c r="D101" s="6">
        <v>0.005539349385713319</v>
      </c>
      <c r="E101" s="6">
        <v>0.004841540871496945</v>
      </c>
      <c r="F101" s="6">
        <v>0.004145282575119704</v>
      </c>
      <c r="G101" s="6">
        <v>0.0034505693364792053</v>
      </c>
      <c r="H101" s="6">
        <v>0.0027573960183491105</v>
      </c>
      <c r="I101" s="6">
        <v>0.002065757506252502</v>
      </c>
      <c r="J101" s="6">
        <v>0.0013756487083360933</v>
      </c>
      <c r="K101" s="6">
        <v>0.0006870645552452786</v>
      </c>
      <c r="L101" s="1">
        <v>8.59999999999989</v>
      </c>
      <c r="M101" s="92">
        <f t="shared" si="2"/>
        <v>-0.0034372720496972935</v>
      </c>
      <c r="N101" s="92">
        <f t="shared" si="2"/>
        <v>0.0005357179749193525</v>
      </c>
      <c r="O101" s="92">
        <f t="shared" si="3"/>
        <v>0.004508707999535999</v>
      </c>
      <c r="P101" s="92">
        <f t="shared" si="3"/>
        <v>0.008481698024152644</v>
      </c>
      <c r="Q101" s="92">
        <f t="shared" si="3"/>
        <v>0.012454688048769291</v>
      </c>
      <c r="R101" s="6"/>
      <c r="S101" s="6"/>
      <c r="T101" s="6"/>
      <c r="U101" s="6"/>
      <c r="V101" s="6"/>
      <c r="W101" s="6"/>
      <c r="X101" s="6"/>
    </row>
    <row r="102" spans="1:24" s="3" customFormat="1" ht="11.25">
      <c r="A102" s="1">
        <v>8.79999999999989</v>
      </c>
      <c r="B102" s="6">
        <v>0.007035379196637106</v>
      </c>
      <c r="C102" s="6">
        <v>0.006324687257044548</v>
      </c>
      <c r="D102" s="6">
        <v>0.005615599453142577</v>
      </c>
      <c r="E102" s="6">
        <v>0.004908110359900303</v>
      </c>
      <c r="F102" s="6">
        <v>0.0042022145767218536</v>
      </c>
      <c r="G102" s="6">
        <v>0.003497906727308965</v>
      </c>
      <c r="H102" s="6">
        <v>0.002795181459524487</v>
      </c>
      <c r="I102" s="6">
        <v>0.0020940334452568066</v>
      </c>
      <c r="J102" s="6">
        <v>0.001394457380285194</v>
      </c>
      <c r="K102" s="6">
        <v>0.0006964479841460399</v>
      </c>
      <c r="L102" s="1">
        <v>8.79999999999989</v>
      </c>
      <c r="M102" s="92">
        <f t="shared" si="2"/>
        <v>-0.003516688859157616</v>
      </c>
      <c r="N102" s="92">
        <f t="shared" si="2"/>
        <v>0.0004557140632597657</v>
      </c>
      <c r="O102" s="92">
        <f t="shared" si="3"/>
        <v>0.004428116985677148</v>
      </c>
      <c r="P102" s="92">
        <f t="shared" si="3"/>
        <v>0.008400519908094529</v>
      </c>
      <c r="Q102" s="92">
        <f t="shared" si="3"/>
        <v>0.012372922830511912</v>
      </c>
      <c r="R102" s="6"/>
      <c r="S102" s="6"/>
      <c r="T102" s="6"/>
      <c r="U102" s="6"/>
      <c r="V102" s="6"/>
      <c r="W102" s="6"/>
      <c r="X102" s="6"/>
    </row>
    <row r="103" spans="1:24" s="3" customFormat="1" ht="11.25">
      <c r="A103" s="1">
        <v>8.99999999999989</v>
      </c>
      <c r="B103" s="6">
        <v>0.007132296170673821</v>
      </c>
      <c r="C103" s="6">
        <v>0.00641171418784718</v>
      </c>
      <c r="D103" s="6">
        <v>0.0056927810182596855</v>
      </c>
      <c r="E103" s="6">
        <v>0.004975491009233863</v>
      </c>
      <c r="F103" s="6">
        <v>0.004259838533901746</v>
      </c>
      <c r="G103" s="6">
        <v>0.0035458179910577317</v>
      </c>
      <c r="H103" s="6">
        <v>0.0028334238050124593</v>
      </c>
      <c r="I103" s="6">
        <v>0.0021226504254476695</v>
      </c>
      <c r="J103" s="6">
        <v>0.001413492327272062</v>
      </c>
      <c r="K103" s="6">
        <v>0.0007059440104781365</v>
      </c>
      <c r="L103" s="1">
        <v>8.99999999999989</v>
      </c>
      <c r="M103" s="92">
        <f t="shared" si="2"/>
        <v>-0.0035960822007037618</v>
      </c>
      <c r="N103" s="92">
        <f t="shared" si="2"/>
        <v>0.00037573379300488176</v>
      </c>
      <c r="O103" s="92">
        <f t="shared" si="3"/>
        <v>0.004347549786713525</v>
      </c>
      <c r="P103" s="92">
        <f t="shared" si="3"/>
        <v>0.008319365780422168</v>
      </c>
      <c r="Q103" s="92">
        <f t="shared" si="3"/>
        <v>0.012291181774130812</v>
      </c>
      <c r="R103" s="6"/>
      <c r="S103" s="6"/>
      <c r="T103" s="6"/>
      <c r="U103" s="6"/>
      <c r="V103" s="6"/>
      <c r="W103" s="6"/>
      <c r="X103" s="6"/>
    </row>
    <row r="104" spans="1:24" s="3" customFormat="1" ht="11.25">
      <c r="A104" s="1">
        <v>9.19999999999989</v>
      </c>
      <c r="B104" s="6">
        <v>0.007230401461345329</v>
      </c>
      <c r="C104" s="6">
        <v>0.006499805412681083</v>
      </c>
      <c r="D104" s="6">
        <v>0.00577090403252844</v>
      </c>
      <c r="E104" s="6">
        <v>0.005043691431365192</v>
      </c>
      <c r="F104" s="6">
        <v>0.004318161746928221</v>
      </c>
      <c r="G104" s="6">
        <v>0.0035943091440559655</v>
      </c>
      <c r="H104" s="6">
        <v>0.002872127814531994</v>
      </c>
      <c r="I104" s="6">
        <v>0.0021516119769296473</v>
      </c>
      <c r="J104" s="6">
        <v>0.0014327558764577648</v>
      </c>
      <c r="K104" s="6">
        <v>0.0007155537848074665</v>
      </c>
      <c r="L104" s="1">
        <v>9.19999999999989</v>
      </c>
      <c r="M104" s="92">
        <f t="shared" si="2"/>
        <v>-0.0036754520847364566</v>
      </c>
      <c r="N104" s="92">
        <f t="shared" si="2"/>
        <v>0.00029577715367708505</v>
      </c>
      <c r="O104" s="92">
        <f t="shared" si="3"/>
        <v>0.004267006392090627</v>
      </c>
      <c r="P104" s="92">
        <f t="shared" si="3"/>
        <v>0.008238235630504168</v>
      </c>
      <c r="Q104" s="92">
        <f t="shared" si="3"/>
        <v>0.01220946486891771</v>
      </c>
      <c r="R104" s="6"/>
      <c r="S104" s="6"/>
      <c r="T104" s="6"/>
      <c r="U104" s="6"/>
      <c r="V104" s="6"/>
      <c r="W104" s="6"/>
      <c r="X104" s="6"/>
    </row>
    <row r="105" spans="1:24" s="3" customFormat="1" ht="11.25">
      <c r="A105" s="1">
        <v>9.39999999999989</v>
      </c>
      <c r="B105" s="6">
        <v>0.007329707907290118</v>
      </c>
      <c r="C105" s="6">
        <v>0.006588972358402276</v>
      </c>
      <c r="D105" s="6">
        <v>0.005849978540384031</v>
      </c>
      <c r="E105" s="6">
        <v>0.005112720317312685</v>
      </c>
      <c r="F105" s="6">
        <v>0.004377191582053289</v>
      </c>
      <c r="G105" s="6">
        <v>0.0036433862560900127</v>
      </c>
      <c r="H105" s="6">
        <v>0.002911298289358705</v>
      </c>
      <c r="I105" s="6">
        <v>0.002180921660080615</v>
      </c>
      <c r="J105" s="6">
        <v>0.0014522503745972874</v>
      </c>
      <c r="K105" s="6">
        <v>0.0007252784672066086</v>
      </c>
      <c r="L105" s="1">
        <v>9.39999999999989</v>
      </c>
      <c r="M105" s="92">
        <f t="shared" si="2"/>
        <v>-0.003754798521650282</v>
      </c>
      <c r="N105" s="92">
        <f t="shared" si="2"/>
        <v>0.00021584413480495065</v>
      </c>
      <c r="O105" s="92">
        <f t="shared" si="3"/>
        <v>0.004186486791260183</v>
      </c>
      <c r="P105" s="92">
        <f t="shared" si="3"/>
        <v>0.008157129447715416</v>
      </c>
      <c r="Q105" s="92">
        <f t="shared" si="3"/>
        <v>0.012127772104170648</v>
      </c>
      <c r="R105" s="6"/>
      <c r="S105" s="6"/>
      <c r="T105" s="6"/>
      <c r="U105" s="6"/>
      <c r="V105" s="6"/>
      <c r="W105" s="6"/>
      <c r="X105" s="6"/>
    </row>
    <row r="106" spans="1:24" s="3" customFormat="1" ht="11.25">
      <c r="A106" s="1">
        <v>9.59999999999989</v>
      </c>
      <c r="B106" s="6">
        <v>0.0074302284709294114</v>
      </c>
      <c r="C106" s="6">
        <v>0.006679226560305139</v>
      </c>
      <c r="D106" s="6">
        <v>0.005930014680049509</v>
      </c>
      <c r="E106" s="6">
        <v>0.005182586437912575</v>
      </c>
      <c r="F106" s="6">
        <v>0.004436935472044087</v>
      </c>
      <c r="G106" s="6">
        <v>0.0036930554508129874</v>
      </c>
      <c r="H106" s="6">
        <v>0.002950940072628189</v>
      </c>
      <c r="I106" s="6">
        <v>0.002210583065760642</v>
      </c>
      <c r="J106" s="6">
        <v>0.0014719781881666495</v>
      </c>
      <c r="K106" s="6">
        <v>0.0007351192273124433</v>
      </c>
      <c r="L106" s="1">
        <v>9.59999999999989</v>
      </c>
      <c r="M106" s="92">
        <f t="shared" si="2"/>
        <v>-0.0038341215218336776</v>
      </c>
      <c r="N106" s="92">
        <f t="shared" si="2"/>
        <v>0.00013593472592324078</v>
      </c>
      <c r="O106" s="92">
        <f t="shared" si="3"/>
        <v>0.004105990973680159</v>
      </c>
      <c r="P106" s="92">
        <f t="shared" si="3"/>
        <v>0.008076047221437076</v>
      </c>
      <c r="Q106" s="92">
        <f t="shared" si="3"/>
        <v>0.012046103469193995</v>
      </c>
      <c r="R106" s="6"/>
      <c r="S106" s="6"/>
      <c r="T106" s="6"/>
      <c r="U106" s="6"/>
      <c r="V106" s="6"/>
      <c r="W106" s="6"/>
      <c r="X106" s="6"/>
    </row>
    <row r="107" spans="1:24" s="3" customFormat="1" ht="11.25">
      <c r="A107" s="1">
        <v>9.79999999999989</v>
      </c>
      <c r="B107" s="6">
        <v>0.007531976239640984</v>
      </c>
      <c r="C107" s="6">
        <v>0.006770579663113915</v>
      </c>
      <c r="D107" s="6">
        <v>0.0060110226843606085</v>
      </c>
      <c r="E107" s="6">
        <v>0.0052532986444922885</v>
      </c>
      <c r="F107" s="6">
        <v>0.004497400916719495</v>
      </c>
      <c r="G107" s="6">
        <v>0.0037433229061588852</v>
      </c>
      <c r="H107" s="6">
        <v>0.002991058049641449</v>
      </c>
      <c r="I107" s="6">
        <v>0.0022405998155220915</v>
      </c>
      <c r="J107" s="6">
        <v>0.0014919417034906</v>
      </c>
      <c r="K107" s="6">
        <v>0.0007450772443839555</v>
      </c>
      <c r="L107" s="1">
        <v>9.79999999999989</v>
      </c>
      <c r="M107" s="92">
        <f t="shared" si="2"/>
        <v>-0.003913421095668947</v>
      </c>
      <c r="N107" s="92">
        <f t="shared" si="2"/>
        <v>5.604891657289847E-05</v>
      </c>
      <c r="O107" s="92">
        <f t="shared" si="2"/>
        <v>0.004025518928814744</v>
      </c>
      <c r="P107" s="92">
        <f t="shared" si="2"/>
        <v>0.00799498894105659</v>
      </c>
      <c r="Q107" s="92">
        <f t="shared" si="2"/>
        <v>0.011964458953298436</v>
      </c>
      <c r="R107" s="92">
        <f t="shared" si="2"/>
        <v>0.015933928965540283</v>
      </c>
      <c r="S107" s="6"/>
      <c r="T107" s="6"/>
      <c r="U107" s="6"/>
      <c r="V107" s="6"/>
      <c r="W107" s="6"/>
      <c r="X107" s="6"/>
    </row>
    <row r="108" spans="1:24" s="3" customFormat="1" ht="11.25">
      <c r="A108" s="1">
        <v>9.99999999999989</v>
      </c>
      <c r="B108" s="6">
        <v>0.007634964426946526</v>
      </c>
      <c r="C108" s="6">
        <v>0.006863043421985009</v>
      </c>
      <c r="D108" s="6">
        <v>0.006093012881599044</v>
      </c>
      <c r="E108" s="6">
        <v>0.005324865869550236</v>
      </c>
      <c r="F108" s="6">
        <v>0.004558595483491433</v>
      </c>
      <c r="G108" s="6">
        <v>0.0037941948547599636</v>
      </c>
      <c r="H108" s="6">
        <v>0.0030316571481724224</v>
      </c>
      <c r="I108" s="6">
        <v>0.002270975561820931</v>
      </c>
      <c r="J108" s="6">
        <v>0.0015121433268708911</v>
      </c>
      <c r="K108" s="6">
        <v>0.0007551537073602129</v>
      </c>
      <c r="L108" s="1">
        <v>9.99999999999989</v>
      </c>
      <c r="M108" s="92">
        <f t="shared" si="2"/>
        <v>-0.003992697253532263</v>
      </c>
      <c r="N108" s="92">
        <f t="shared" si="2"/>
        <v>-2.3813303698955802E-05</v>
      </c>
      <c r="O108" s="92">
        <f t="shared" si="2"/>
        <v>0.003945070646134351</v>
      </c>
      <c r="P108" s="92">
        <f t="shared" si="2"/>
        <v>0.007913954595967658</v>
      </c>
      <c r="Q108" s="92">
        <f t="shared" si="2"/>
        <v>0.011882838545800965</v>
      </c>
      <c r="R108" s="92">
        <f t="shared" si="2"/>
        <v>0.015851722495634272</v>
      </c>
      <c r="S108" s="6"/>
      <c r="T108" s="6"/>
      <c r="U108" s="6"/>
      <c r="V108" s="6"/>
      <c r="W108" s="6"/>
      <c r="X108" s="6"/>
    </row>
    <row r="109" spans="1:24" s="3" customFormat="1" ht="11.25">
      <c r="A109" s="1">
        <v>10.1999999999999</v>
      </c>
      <c r="B109" s="6">
        <v>0.007739206373713097</v>
      </c>
      <c r="C109" s="6">
        <v>0.006956629703520628</v>
      </c>
      <c r="D109" s="6">
        <v>0.006175995696334672</v>
      </c>
      <c r="E109" s="6">
        <v>0.005397297127442351</v>
      </c>
      <c r="F109" s="6">
        <v>0.00462052680791113</v>
      </c>
      <c r="G109" s="6">
        <v>0.0038456775843675756</v>
      </c>
      <c r="H109" s="6">
        <v>0.003072742338777776</v>
      </c>
      <c r="I109" s="6">
        <v>0.00230171398822937</v>
      </c>
      <c r="J109" s="6">
        <v>0.0015325854847152002</v>
      </c>
      <c r="K109" s="6">
        <v>0.0007653498149185557</v>
      </c>
      <c r="L109" s="1">
        <v>10.1999999999999</v>
      </c>
      <c r="M109" s="92">
        <f t="shared" si="2"/>
        <v>-0.004071950005793675</v>
      </c>
      <c r="N109" s="92">
        <f t="shared" si="2"/>
        <v>-0.00010365194533903507</v>
      </c>
      <c r="O109" s="92">
        <f t="shared" si="2"/>
        <v>0.0038646461151156048</v>
      </c>
      <c r="P109" s="92">
        <f t="shared" si="2"/>
        <v>0.007832944175570246</v>
      </c>
      <c r="Q109" s="92">
        <f t="shared" si="2"/>
        <v>0.011801242236024885</v>
      </c>
      <c r="R109" s="92">
        <f t="shared" si="2"/>
        <v>0.015769540296479527</v>
      </c>
      <c r="S109" s="6"/>
      <c r="T109" s="6"/>
      <c r="U109" s="6"/>
      <c r="V109" s="6"/>
      <c r="W109" s="6"/>
      <c r="X109" s="6"/>
    </row>
    <row r="110" spans="1:24" s="3" customFormat="1" ht="11.25">
      <c r="A110" s="1">
        <v>10.3999999999999</v>
      </c>
      <c r="B110" s="6">
        <v>0.007844715549369679</v>
      </c>
      <c r="C110" s="6">
        <v>0.007051350486794553</v>
      </c>
      <c r="D110" s="6">
        <v>0.006259981650277216</v>
      </c>
      <c r="E110" s="6">
        <v>0.005470601515075967</v>
      </c>
      <c r="F110" s="6">
        <v>0.004683202594220842</v>
      </c>
      <c r="G110" s="6">
        <v>0.00389777743827689</v>
      </c>
      <c r="H110" s="6">
        <v>0.0031143186351092656</v>
      </c>
      <c r="I110" s="6">
        <v>0.002332818809650052</v>
      </c>
      <c r="J110" s="6">
        <v>0.0015532706236668443</v>
      </c>
      <c r="K110" s="6">
        <v>0.000775666775533067</v>
      </c>
      <c r="L110" s="1">
        <v>10.3999999999999</v>
      </c>
      <c r="M110" s="92">
        <f t="shared" si="2"/>
        <v>-0.0041511793628171</v>
      </c>
      <c r="N110" s="92">
        <f t="shared" si="2"/>
        <v>-0.00018346701878787166</v>
      </c>
      <c r="O110" s="92">
        <f t="shared" si="2"/>
        <v>0.0037842453252413563</v>
      </c>
      <c r="P110" s="92">
        <f t="shared" si="2"/>
        <v>0.007751957669270584</v>
      </c>
      <c r="Q110" s="92">
        <f t="shared" si="2"/>
        <v>0.011719670013299812</v>
      </c>
      <c r="R110" s="92">
        <f t="shared" si="2"/>
        <v>0.01568738235732904</v>
      </c>
      <c r="S110" s="6"/>
      <c r="T110" s="6"/>
      <c r="U110" s="6"/>
      <c r="V110" s="6"/>
      <c r="W110" s="6"/>
      <c r="X110" s="6"/>
    </row>
    <row r="111" spans="1:24" s="3" customFormat="1" ht="11.25">
      <c r="A111" s="1">
        <v>10.5999999999999</v>
      </c>
      <c r="B111" s="6">
        <v>0.007951505553137134</v>
      </c>
      <c r="C111" s="6">
        <v>0.007147217864388556</v>
      </c>
      <c r="D111" s="6">
        <v>0.006344981363136244</v>
      </c>
      <c r="E111" s="6">
        <v>0.005544788212609896</v>
      </c>
      <c r="F111" s="6">
        <v>0.004746630615909998</v>
      </c>
      <c r="G111" s="6">
        <v>0.003950500815754598</v>
      </c>
      <c r="H111" s="6">
        <v>0.003156391094227978</v>
      </c>
      <c r="I111" s="6">
        <v>0.0023642937725312702</v>
      </c>
      <c r="J111" s="6">
        <v>0.0015742012107349361</v>
      </c>
      <c r="K111" s="6">
        <v>0.0007861058075331451</v>
      </c>
      <c r="L111" s="1">
        <v>10.5999999999999</v>
      </c>
      <c r="M111" s="92">
        <f t="shared" si="2"/>
        <v>-0.004230385334960345</v>
      </c>
      <c r="N111" s="92">
        <f t="shared" si="2"/>
        <v>-0.00026325853447984633</v>
      </c>
      <c r="O111" s="92">
        <f t="shared" si="2"/>
        <v>0.003703868266000652</v>
      </c>
      <c r="P111" s="92">
        <f t="shared" si="2"/>
        <v>0.00767099506648115</v>
      </c>
      <c r="Q111" s="92">
        <f t="shared" si="2"/>
        <v>0.01163812186696165</v>
      </c>
      <c r="R111" s="92">
        <f t="shared" si="2"/>
        <v>0.015605248667442145</v>
      </c>
      <c r="S111" s="6"/>
      <c r="T111" s="6"/>
      <c r="U111" s="6"/>
      <c r="V111" s="6"/>
      <c r="W111" s="6"/>
      <c r="X111" s="6"/>
    </row>
    <row r="112" spans="1:24" s="3" customFormat="1" ht="11.25">
      <c r="A112" s="1">
        <v>10.7999999999999</v>
      </c>
      <c r="B112" s="6">
        <v>0.0080595901152737</v>
      </c>
      <c r="C112" s="6">
        <v>0.0072442440434413126</v>
      </c>
      <c r="D112" s="6">
        <v>0.0064310055534909675</v>
      </c>
      <c r="E112" s="6">
        <v>0.005619866484162003</v>
      </c>
      <c r="F112" s="6">
        <v>0.0048108187162769385</v>
      </c>
      <c r="G112" s="6">
        <v>0.0040038541724705745</v>
      </c>
      <c r="H112" s="6">
        <v>0.003198964816921179</v>
      </c>
      <c r="I112" s="6">
        <v>0.0023961426550837515</v>
      </c>
      <c r="J112" s="6">
        <v>0.0015953797334253338</v>
      </c>
      <c r="K112" s="6">
        <v>0.0007966681391623555</v>
      </c>
      <c r="L112" s="1">
        <v>10.7999999999999</v>
      </c>
      <c r="M112" s="92">
        <f t="shared" si="2"/>
        <v>-0.0043095679325751025</v>
      </c>
      <c r="N112" s="92">
        <f t="shared" si="2"/>
        <v>-0.00034302650284317695</v>
      </c>
      <c r="O112" s="92">
        <f t="shared" si="2"/>
        <v>0.0036235149268887485</v>
      </c>
      <c r="P112" s="92">
        <f t="shared" si="2"/>
        <v>0.007590056356620673</v>
      </c>
      <c r="Q112" s="92">
        <f t="shared" si="2"/>
        <v>0.011556597786352598</v>
      </c>
      <c r="R112" s="92">
        <f t="shared" si="2"/>
        <v>0.015523139216084524</v>
      </c>
      <c r="S112" s="6"/>
      <c r="T112" s="6"/>
      <c r="U112" s="6"/>
      <c r="V112" s="6"/>
      <c r="W112" s="6"/>
      <c r="X112" s="6"/>
    </row>
    <row r="113" spans="1:24" s="3" customFormat="1" ht="11.25">
      <c r="A113" s="1">
        <v>10.9999999999999</v>
      </c>
      <c r="B113" s="6">
        <v>0.008168983098335369</v>
      </c>
      <c r="C113" s="6">
        <v>0.007342441346709202</v>
      </c>
      <c r="D113" s="6">
        <v>0.006518065039669319</v>
      </c>
      <c r="E113" s="6">
        <v>0.005695845678523852</v>
      </c>
      <c r="F113" s="6">
        <v>0.00487577480899577</v>
      </c>
      <c r="G113" s="6">
        <v>0.004057844020933108</v>
      </c>
      <c r="H113" s="6">
        <v>0.00324204494802147</v>
      </c>
      <c r="I113" s="6">
        <v>0.002428369267498777</v>
      </c>
      <c r="J113" s="6">
        <v>0.0016168086998722274</v>
      </c>
      <c r="K113" s="6">
        <v>0.0008073550086374784</v>
      </c>
      <c r="L113" s="1">
        <v>10.9999999999999</v>
      </c>
      <c r="M113" s="92">
        <f t="shared" si="2"/>
        <v>-0.004388727166006957</v>
      </c>
      <c r="N113" s="92">
        <f t="shared" si="2"/>
        <v>-0.0004227709342999294</v>
      </c>
      <c r="O113" s="92">
        <f t="shared" si="2"/>
        <v>0.0035431852974070976</v>
      </c>
      <c r="P113" s="92">
        <f t="shared" si="2"/>
        <v>0.007509141529114125</v>
      </c>
      <c r="Q113" s="92">
        <f t="shared" si="2"/>
        <v>0.011475097760821153</v>
      </c>
      <c r="R113" s="92">
        <f t="shared" si="2"/>
        <v>0.01544105399252818</v>
      </c>
      <c r="S113" s="6"/>
      <c r="T113" s="6"/>
      <c r="U113" s="6"/>
      <c r="V113" s="6"/>
      <c r="W113" s="6"/>
      <c r="X113" s="6"/>
    </row>
    <row r="114" spans="1:24" s="3" customFormat="1" ht="11.25">
      <c r="A114" s="1">
        <v>11.1999999999999</v>
      </c>
      <c r="B114" s="6">
        <v>0.00827969849845117</v>
      </c>
      <c r="C114" s="6">
        <v>0.00744182221363901</v>
      </c>
      <c r="D114" s="6">
        <v>0.006606170740636314</v>
      </c>
      <c r="E114" s="6">
        <v>0.005772735229882338</v>
      </c>
      <c r="F114" s="6">
        <v>0.004941506878688334</v>
      </c>
      <c r="G114" s="6">
        <v>0.004112476930927636</v>
      </c>
      <c r="H114" s="6">
        <v>0.0032856366767281997</v>
      </c>
      <c r="I114" s="6">
        <v>0.0024609774521675834</v>
      </c>
      <c r="J114" s="6">
        <v>0.0016384906389703279</v>
      </c>
      <c r="K114" s="6">
        <v>0.0008181676642077333</v>
      </c>
      <c r="L114" s="1">
        <v>11.1999999999999</v>
      </c>
      <c r="M114" s="92">
        <f t="shared" si="2"/>
        <v>-0.004467863045595384</v>
      </c>
      <c r="N114" s="92">
        <f t="shared" si="2"/>
        <v>-0.0005024918392660172</v>
      </c>
      <c r="O114" s="92">
        <f t="shared" si="2"/>
        <v>0.0034628793670633496</v>
      </c>
      <c r="P114" s="92">
        <f t="shared" si="2"/>
        <v>0.007428250573392717</v>
      </c>
      <c r="Q114" s="92">
        <f t="shared" si="2"/>
        <v>0.011393621779722083</v>
      </c>
      <c r="R114" s="92">
        <f t="shared" si="2"/>
        <v>0.015358992986051452</v>
      </c>
      <c r="S114" s="6"/>
      <c r="T114" s="6"/>
      <c r="U114" s="6"/>
      <c r="V114" s="6"/>
      <c r="W114" s="6"/>
      <c r="X114" s="6"/>
    </row>
    <row r="115" spans="1:24" s="3" customFormat="1" ht="11.25">
      <c r="A115" s="1">
        <v>11.3999999999999</v>
      </c>
      <c r="B115" s="6">
        <v>0.008391750446614617</v>
      </c>
      <c r="C115" s="6">
        <v>0.007542399201453565</v>
      </c>
      <c r="D115" s="6">
        <v>0.00669533367689255</v>
      </c>
      <c r="E115" s="6">
        <v>0.005850544658549078</v>
      </c>
      <c r="F115" s="6">
        <v>0.005008022981501891</v>
      </c>
      <c r="G115" s="6">
        <v>0.0041677595299595156</v>
      </c>
      <c r="H115" s="6">
        <v>0.0033297452369315155</v>
      </c>
      <c r="I115" s="6">
        <v>0.0024939710839023453</v>
      </c>
      <c r="J115" s="6">
        <v>0.0016604281005078386</v>
      </c>
      <c r="K115" s="6">
        <v>0.0008291073642142722</v>
      </c>
      <c r="L115" s="1">
        <v>11.3999999999999</v>
      </c>
      <c r="M115" s="92">
        <f t="shared" si="2"/>
        <v>-0.004546975581673766</v>
      </c>
      <c r="N115" s="92">
        <f t="shared" si="2"/>
        <v>-0.000582189228151212</v>
      </c>
      <c r="O115" s="92">
        <f t="shared" si="2"/>
        <v>0.003382597125371342</v>
      </c>
      <c r="P115" s="92">
        <f t="shared" si="2"/>
        <v>0.007347383478893896</v>
      </c>
      <c r="Q115" s="92">
        <f t="shared" si="2"/>
        <v>0.01131216983241645</v>
      </c>
      <c r="R115" s="92">
        <f t="shared" si="2"/>
        <v>0.015276956185939005</v>
      </c>
      <c r="S115" s="6"/>
      <c r="T115" s="6"/>
      <c r="U115" s="6"/>
      <c r="V115" s="6"/>
      <c r="W115" s="6"/>
      <c r="X115" s="6"/>
    </row>
    <row r="116" spans="1:24" s="3" customFormat="1" ht="11.25">
      <c r="A116" s="1">
        <v>11.5999999999999</v>
      </c>
      <c r="B116" s="6">
        <v>0.008505153209990096</v>
      </c>
      <c r="C116" s="6">
        <v>0.007644184986249269</v>
      </c>
      <c r="D116" s="6">
        <v>0.006785564971381913</v>
      </c>
      <c r="E116" s="6">
        <v>0.00592928357169671</v>
      </c>
      <c r="F116" s="6">
        <v>0.005075331245691759</v>
      </c>
      <c r="G116" s="6">
        <v>0.004223698503700171</v>
      </c>
      <c r="H116" s="6">
        <v>0.0033743759075385497</v>
      </c>
      <c r="I116" s="6">
        <v>0.0025273540701583326</v>
      </c>
      <c r="J116" s="6">
        <v>0.0016826236552999522</v>
      </c>
      <c r="K116" s="6">
        <v>0.0008401753771498051</v>
      </c>
      <c r="L116" s="1">
        <v>11.5999999999999</v>
      </c>
      <c r="M116" s="92">
        <f t="shared" si="2"/>
        <v>-0.004626064784569384</v>
      </c>
      <c r="N116" s="92">
        <f t="shared" si="2"/>
        <v>-0.0006618631113591426</v>
      </c>
      <c r="O116" s="92">
        <f t="shared" si="2"/>
        <v>0.0033023385618510996</v>
      </c>
      <c r="P116" s="92">
        <f t="shared" si="2"/>
        <v>0.007266540235061342</v>
      </c>
      <c r="Q116" s="92">
        <f t="shared" si="2"/>
        <v>0.011230741908271584</v>
      </c>
      <c r="R116" s="92">
        <f t="shared" si="2"/>
        <v>0.015194943581481825</v>
      </c>
      <c r="S116" s="6"/>
      <c r="T116" s="6"/>
      <c r="U116" s="6"/>
      <c r="V116" s="6"/>
      <c r="W116" s="6"/>
      <c r="X116" s="6"/>
    </row>
    <row r="117" spans="1:24" s="3" customFormat="1" ht="11.25">
      <c r="A117" s="1">
        <v>11.7999999999999</v>
      </c>
      <c r="B117" s="6">
        <v>0.008619921193236516</v>
      </c>
      <c r="C117" s="6">
        <v>0.007747192364107494</v>
      </c>
      <c r="D117" s="6">
        <v>0.0068768758504102355</v>
      </c>
      <c r="E117" s="6">
        <v>0.0060089616641035865</v>
      </c>
      <c r="F117" s="6">
        <v>0.0051434398722102126</v>
      </c>
      <c r="G117" s="6">
        <v>0.004280300596437661</v>
      </c>
      <c r="H117" s="6">
        <v>0.0034195340128025495</v>
      </c>
      <c r="I117" s="6">
        <v>0.0025611303512578544</v>
      </c>
      <c r="J117" s="6">
        <v>0.001705079895323263</v>
      </c>
      <c r="K117" s="6">
        <v>0.0008513729817185547</v>
      </c>
      <c r="L117" s="1">
        <v>11.7999999999999</v>
      </c>
      <c r="M117" s="92">
        <f t="shared" si="2"/>
        <v>-0.004705130664603432</v>
      </c>
      <c r="N117" s="92">
        <f t="shared" si="2"/>
        <v>-0.0007415134992873017</v>
      </c>
      <c r="O117" s="92">
        <f t="shared" si="2"/>
        <v>0.0032221036660288285</v>
      </c>
      <c r="P117" s="92">
        <f t="shared" si="2"/>
        <v>0.007185720831344958</v>
      </c>
      <c r="Q117" s="92">
        <f t="shared" si="2"/>
        <v>0.011149337996661087</v>
      </c>
      <c r="R117" s="92">
        <f t="shared" si="2"/>
        <v>0.015112955161977219</v>
      </c>
      <c r="S117" s="6"/>
      <c r="T117" s="6"/>
      <c r="U117" s="6"/>
      <c r="V117" s="6"/>
      <c r="W117" s="6"/>
      <c r="X117" s="6"/>
    </row>
    <row r="118" spans="1:24" s="3" customFormat="1" ht="11.25">
      <c r="A118" s="1">
        <v>11.9999999999999</v>
      </c>
      <c r="B118" s="6">
        <v>0.008736068939845671</v>
      </c>
      <c r="C118" s="6">
        <v>0.007851434252217572</v>
      </c>
      <c r="D118" s="6">
        <v>0.006969277644572792</v>
      </c>
      <c r="E118" s="6">
        <v>0.006089588718905029</v>
      </c>
      <c r="F118" s="6">
        <v>0.005212357135300003</v>
      </c>
      <c r="G118" s="6">
        <v>0.00433757261153035</v>
      </c>
      <c r="H118" s="6">
        <v>0.0034652249226538776</v>
      </c>
      <c r="I118" s="6">
        <v>0.0025953039006151746</v>
      </c>
      <c r="J118" s="6">
        <v>0.0017277994338505518</v>
      </c>
      <c r="K118" s="6">
        <v>0.0008627014668962675</v>
      </c>
      <c r="L118" s="1">
        <v>11.9999999999999</v>
      </c>
      <c r="M118" s="92">
        <f t="shared" si="2"/>
        <v>-0.004784173232091015</v>
      </c>
      <c r="N118" s="92">
        <f t="shared" si="2"/>
        <v>-0.0008211404023270532</v>
      </c>
      <c r="O118" s="92">
        <f t="shared" si="2"/>
        <v>0.0031418924274369086</v>
      </c>
      <c r="P118" s="92">
        <f t="shared" si="2"/>
        <v>0.007104925257200871</v>
      </c>
      <c r="Q118" s="92">
        <f t="shared" si="2"/>
        <v>0.011067958086964832</v>
      </c>
      <c r="R118" s="92">
        <f t="shared" si="2"/>
        <v>0.015030990916728795</v>
      </c>
      <c r="S118" s="6"/>
      <c r="T118" s="6"/>
      <c r="U118" s="6"/>
      <c r="V118" s="6"/>
      <c r="W118" s="6"/>
      <c r="X118" s="6"/>
    </row>
    <row r="119" spans="1:24" s="3" customFormat="1" ht="11.25">
      <c r="A119" s="1">
        <v>12.1999999999999</v>
      </c>
      <c r="B119" s="6">
        <v>0.008853611133498635</v>
      </c>
      <c r="C119" s="6">
        <v>0.007956923690014309</v>
      </c>
      <c r="D119" s="6">
        <v>0.007062781789693308</v>
      </c>
      <c r="E119" s="6">
        <v>0.006171174608353406</v>
      </c>
      <c r="F119" s="6">
        <v>0.00528209138309444</v>
      </c>
      <c r="G119" s="6">
        <v>0.004395521411865219</v>
      </c>
      <c r="H119" s="6">
        <v>0.0035114540530341246</v>
      </c>
      <c r="I119" s="6">
        <v>0.002629878724963317</v>
      </c>
      <c r="J119" s="6">
        <v>0.0017507849055865559</v>
      </c>
      <c r="K119" s="6">
        <v>0.0008741621319905798</v>
      </c>
      <c r="L119" s="1">
        <v>12.1999999999999</v>
      </c>
      <c r="M119" s="92">
        <f t="shared" si="2"/>
        <v>-0.004863192497341157</v>
      </c>
      <c r="N119" s="92">
        <f t="shared" si="2"/>
        <v>-0.0009007438308636311</v>
      </c>
      <c r="O119" s="92">
        <f t="shared" si="2"/>
        <v>0.0030617048356138946</v>
      </c>
      <c r="P119" s="92">
        <f t="shared" si="2"/>
        <v>0.0070241535020914205</v>
      </c>
      <c r="Q119" s="92">
        <f t="shared" si="2"/>
        <v>0.010986602168568947</v>
      </c>
      <c r="R119" s="92">
        <f t="shared" si="2"/>
        <v>0.014949050835046473</v>
      </c>
      <c r="S119" s="6"/>
      <c r="T119" s="6"/>
      <c r="U119" s="6"/>
      <c r="V119" s="6"/>
      <c r="W119" s="6"/>
      <c r="X119" s="6"/>
    </row>
    <row r="120" spans="1:24" s="3" customFormat="1" ht="11.25">
      <c r="A120" s="1">
        <v>12.3999999999999</v>
      </c>
      <c r="B120" s="6">
        <v>0.00897256259943839</v>
      </c>
      <c r="C120" s="6">
        <v>0.008063673840328371</v>
      </c>
      <c r="D120" s="6">
        <v>0.007157399827772873</v>
      </c>
      <c r="E120" s="6">
        <v>0.006253729294585676</v>
      </c>
      <c r="F120" s="6">
        <v>0.005352651038222856</v>
      </c>
      <c r="G120" s="6">
        <v>0.004454153920319854</v>
      </c>
      <c r="H120" s="6">
        <v>0.003558226866232533</v>
      </c>
      <c r="I120" s="6">
        <v>0.0026648588645821645</v>
      </c>
      <c r="J120" s="6">
        <v>0.001774038966804306</v>
      </c>
      <c r="K120" s="6">
        <v>0.0008857562867015353</v>
      </c>
      <c r="L120" s="1">
        <v>12.3999999999999</v>
      </c>
      <c r="M120" s="92">
        <f t="shared" si="2"/>
        <v>-0.004942188470656805</v>
      </c>
      <c r="N120" s="92">
        <f t="shared" si="2"/>
        <v>-0.0009803237952761498</v>
      </c>
      <c r="O120" s="92">
        <f aca="true" t="shared" si="4" ref="O120:R124">+(O$5-$B$2*$A120)/($B$4+$B$3*$A120)</f>
        <v>0.002981540880104506</v>
      </c>
      <c r="P120" s="92">
        <f t="shared" si="4"/>
        <v>0.006943405555485162</v>
      </c>
      <c r="Q120" s="92">
        <f t="shared" si="4"/>
        <v>0.010905270230865818</v>
      </c>
      <c r="R120" s="92">
        <f t="shared" si="4"/>
        <v>0.014867134906246474</v>
      </c>
      <c r="S120" s="6"/>
      <c r="T120" s="6"/>
      <c r="U120" s="6"/>
      <c r="V120" s="6"/>
      <c r="W120" s="6"/>
      <c r="X120" s="6"/>
    </row>
    <row r="121" spans="1:24" s="3" customFormat="1" ht="11.25">
      <c r="A121" s="1">
        <v>12.5999999999999</v>
      </c>
      <c r="B121" s="6">
        <v>0.009092938305859086</v>
      </c>
      <c r="C121" s="6">
        <v>0.008171697990549846</v>
      </c>
      <c r="D121" s="6">
        <v>0.0072531434079491</v>
      </c>
      <c r="E121" s="6">
        <v>0.006337262830398591</v>
      </c>
      <c r="F121" s="6">
        <v>0.005424044598421606</v>
      </c>
      <c r="G121" s="6">
        <v>0.004513477120228216</v>
      </c>
      <c r="H121" s="6">
        <v>0.0036055488712248133</v>
      </c>
      <c r="I121" s="6">
        <v>0.002700248393527894</v>
      </c>
      <c r="J121" s="6">
        <v>0.0017975642954820735</v>
      </c>
      <c r="K121" s="6">
        <v>0.000897485251182267</v>
      </c>
      <c r="L121" s="1">
        <v>12.5999999999999</v>
      </c>
      <c r="M121" s="92">
        <f t="shared" si="2"/>
        <v>-0.0050211611623348345</v>
      </c>
      <c r="N121" s="92">
        <f t="shared" si="2"/>
        <v>-0.0010598803059376036</v>
      </c>
      <c r="O121" s="92">
        <f t="shared" si="4"/>
        <v>0.0029014005504596273</v>
      </c>
      <c r="P121" s="92">
        <f t="shared" si="4"/>
        <v>0.006862681406856858</v>
      </c>
      <c r="Q121" s="92">
        <f t="shared" si="4"/>
        <v>0.01082396226325409</v>
      </c>
      <c r="R121" s="92">
        <f t="shared" si="4"/>
        <v>0.014785243119651318</v>
      </c>
      <c r="S121" s="6"/>
      <c r="T121" s="6"/>
      <c r="U121" s="6"/>
      <c r="V121" s="6"/>
      <c r="W121" s="6"/>
      <c r="X121" s="6"/>
    </row>
    <row r="122" spans="1:24" s="3" customFormat="1" ht="11.25">
      <c r="A122" s="1">
        <v>12.7999999999999</v>
      </c>
      <c r="B122" s="6">
        <v>0.009214753365313964</v>
      </c>
      <c r="C122" s="6">
        <v>0.008281009553806822</v>
      </c>
      <c r="D122" s="6">
        <v>0.00735002428746707</v>
      </c>
      <c r="E122" s="6">
        <v>0.0064217853600329255</v>
      </c>
      <c r="F122" s="6">
        <v>0.0054962806371517195</v>
      </c>
      <c r="G122" s="6">
        <v>0.004573498055851127</v>
      </c>
      <c r="H122" s="6">
        <v>0.003653425624015083</v>
      </c>
      <c r="I122" s="6">
        <v>0.002736051419864284</v>
      </c>
      <c r="J122" s="6">
        <v>0.0018213635914412695</v>
      </c>
      <c r="K122" s="6">
        <v>0.0009093503561000162</v>
      </c>
      <c r="L122" s="1">
        <v>12.7999999999999</v>
      </c>
      <c r="M122" s="92">
        <f t="shared" si="2"/>
        <v>-0.005100110582666048</v>
      </c>
      <c r="N122" s="92">
        <f t="shared" si="2"/>
        <v>-0.0011394133732148739</v>
      </c>
      <c r="O122" s="92">
        <f t="shared" si="4"/>
        <v>0.0028212838362363</v>
      </c>
      <c r="P122" s="92">
        <f t="shared" si="4"/>
        <v>0.006781981045687474</v>
      </c>
      <c r="Q122" s="92">
        <f t="shared" si="4"/>
        <v>0.010742678255138648</v>
      </c>
      <c r="R122" s="92">
        <f t="shared" si="4"/>
        <v>0.014703375464589823</v>
      </c>
      <c r="S122" s="6"/>
      <c r="T122" s="6"/>
      <c r="U122" s="6"/>
      <c r="V122" s="6"/>
      <c r="W122" s="6"/>
      <c r="X122" s="6"/>
    </row>
    <row r="123" spans="1:24" s="3" customFormat="1" ht="11.25">
      <c r="A123" s="1">
        <v>12.9999999999999</v>
      </c>
      <c r="B123" s="6">
        <v>0.009338023036139861</v>
      </c>
      <c r="C123" s="6">
        <v>0.008391622070157036</v>
      </c>
      <c r="D123" s="6">
        <v>0.007448054332660303</v>
      </c>
      <c r="E123" s="6">
        <v>0.006507307119965189</v>
      </c>
      <c r="F123" s="6">
        <v>0.005569367804221901</v>
      </c>
      <c r="G123" s="6">
        <v>0.0046342238328503215</v>
      </c>
      <c r="H123" s="6">
        <v>0.003701862727980008</v>
      </c>
      <c r="I123" s="6">
        <v>0.0027722720858952142</v>
      </c>
      <c r="J123" s="6">
        <v>0.0018454395764848361</v>
      </c>
      <c r="K123" s="6">
        <v>0.0009213529426972524</v>
      </c>
      <c r="L123" s="1">
        <v>12.9999999999999</v>
      </c>
      <c r="M123" s="92">
        <f t="shared" si="2"/>
        <v>-0.005179036741935188</v>
      </c>
      <c r="N123" s="92">
        <f t="shared" si="2"/>
        <v>-0.0012189230074687348</v>
      </c>
      <c r="O123" s="92">
        <f t="shared" si="4"/>
        <v>0.002741190726997719</v>
      </c>
      <c r="P123" s="92">
        <f t="shared" si="4"/>
        <v>0.006701304461464173</v>
      </c>
      <c r="Q123" s="92">
        <f t="shared" si="4"/>
        <v>0.010661418195930628</v>
      </c>
      <c r="R123" s="92">
        <f t="shared" si="4"/>
        <v>0.01462153193039708</v>
      </c>
      <c r="S123" s="6"/>
      <c r="T123" s="6"/>
      <c r="U123" s="6"/>
      <c r="V123" s="6"/>
      <c r="W123" s="6"/>
      <c r="X123" s="6"/>
    </row>
    <row r="124" spans="1:24" s="3" customFormat="1" ht="11.25">
      <c r="A124" s="1">
        <v>13.1999999999999</v>
      </c>
      <c r="B124" s="6">
        <v>0.009462762723900684</v>
      </c>
      <c r="C124" s="6">
        <v>0.00850354920779468</v>
      </c>
      <c r="D124" s="6">
        <v>0.007547245519943645</v>
      </c>
      <c r="E124" s="6">
        <v>0.006593838439708374</v>
      </c>
      <c r="F124" s="6">
        <v>0.005643314826418183</v>
      </c>
      <c r="G124" s="6">
        <v>0.0046956616187671845</v>
      </c>
      <c r="H124" s="6">
        <v>0.0037508658342160135</v>
      </c>
      <c r="I124" s="6">
        <v>0.0028089145683989785</v>
      </c>
      <c r="J124" s="6">
        <v>0.0018697949945365453</v>
      </c>
      <c r="K124" s="6">
        <v>0.0009334943628531058</v>
      </c>
      <c r="L124" s="1">
        <v>13.1999999999999</v>
      </c>
      <c r="M124" s="92">
        <f t="shared" si="2"/>
        <v>-0.005257939650420937</v>
      </c>
      <c r="N124" s="92">
        <f t="shared" si="2"/>
        <v>-0.001298409219053854</v>
      </c>
      <c r="O124" s="92">
        <f t="shared" si="4"/>
        <v>0.0026611212123132293</v>
      </c>
      <c r="P124" s="92">
        <f t="shared" si="4"/>
        <v>0.006620651643680313</v>
      </c>
      <c r="Q124" s="92">
        <f t="shared" si="4"/>
        <v>0.010580182075047396</v>
      </c>
      <c r="R124" s="92">
        <f t="shared" si="4"/>
        <v>0.014539712506414481</v>
      </c>
      <c r="S124" s="6"/>
      <c r="T124" s="6"/>
      <c r="U124" s="6"/>
      <c r="V124" s="6"/>
      <c r="W124" s="6"/>
      <c r="X124" s="6"/>
    </row>
    <row r="125" spans="1:24" s="3" customFormat="1" ht="11.25">
      <c r="A125" s="1">
        <v>13.3999999999999</v>
      </c>
      <c r="B125" s="6">
        <v>0.009588987982847887</v>
      </c>
      <c r="C125" s="6">
        <v>0.008616804764270621</v>
      </c>
      <c r="D125" s="6">
        <v>0.0076476099368163845</v>
      </c>
      <c r="E125" s="6">
        <v>0.006681389742620336</v>
      </c>
      <c r="F125" s="6">
        <v>0.005718130508138971</v>
      </c>
      <c r="G125" s="6">
        <v>0.004757818643505087</v>
      </c>
      <c r="H125" s="6">
        <v>0.003800440641888699</v>
      </c>
      <c r="I125" s="6">
        <v>0.002845983078863773</v>
      </c>
      <c r="J125" s="6">
        <v>0.0018944326117807664</v>
      </c>
      <c r="K125" s="6">
        <v>0.0009457759791448841</v>
      </c>
      <c r="L125" s="1">
        <v>13.3999999999999</v>
      </c>
      <c r="M125" s="92">
        <f t="shared" si="2"/>
        <v>-0.005336819318395921</v>
      </c>
      <c r="N125" s="92">
        <f t="shared" si="2"/>
        <v>-0.0013778720183188012</v>
      </c>
      <c r="O125" s="92">
        <f t="shared" si="2"/>
        <v>0.002581075281758319</v>
      </c>
      <c r="P125" s="92">
        <f t="shared" si="2"/>
        <v>0.00654002258183544</v>
      </c>
      <c r="Q125" s="92">
        <f t="shared" si="2"/>
        <v>0.010498969881912559</v>
      </c>
      <c r="R125" s="92">
        <f t="shared" si="2"/>
        <v>0.01445791718198968</v>
      </c>
      <c r="S125" s="92">
        <f t="shared" si="2"/>
        <v>0.0184168644820668</v>
      </c>
      <c r="T125" s="6"/>
      <c r="U125" s="6"/>
      <c r="V125" s="6"/>
      <c r="W125" s="6"/>
      <c r="X125" s="6"/>
    </row>
    <row r="126" spans="1:24" s="3" customFormat="1" ht="11.25">
      <c r="A126" s="1">
        <v>13.5999999999999</v>
      </c>
      <c r="B126" s="6">
        <v>0.009716714517401144</v>
      </c>
      <c r="C126" s="6">
        <v>0.008731402667728816</v>
      </c>
      <c r="D126" s="6">
        <v>0.007749159782878133</v>
      </c>
      <c r="E126" s="6">
        <v>0.006769971546721901</v>
      </c>
      <c r="F126" s="6">
        <v>0.005793823732037298</v>
      </c>
      <c r="G126" s="6">
        <v>0.004820702199816824</v>
      </c>
      <c r="H126" s="6">
        <v>0.0038505928985856338</v>
      </c>
      <c r="I126" s="6">
        <v>0.0028834818637252075</v>
      </c>
      <c r="J126" s="6">
        <v>0.0019193552168032784</v>
      </c>
      <c r="K126" s="6">
        <v>0.0009581991649099623</v>
      </c>
      <c r="L126" s="1">
        <v>13.5999999999999</v>
      </c>
      <c r="M126" s="92">
        <f t="shared" si="2"/>
        <v>-0.005415675756126717</v>
      </c>
      <c r="N126" s="92">
        <f t="shared" si="2"/>
        <v>-0.0014573114156060496</v>
      </c>
      <c r="O126" s="92">
        <f t="shared" si="2"/>
        <v>0.002501052924914618</v>
      </c>
      <c r="P126" s="92">
        <f t="shared" si="2"/>
        <v>0.006459417265435285</v>
      </c>
      <c r="Q126" s="92">
        <f t="shared" si="2"/>
        <v>0.010417781605955953</v>
      </c>
      <c r="R126" s="92">
        <f t="shared" si="2"/>
        <v>0.01437614594647662</v>
      </c>
      <c r="S126" s="92">
        <f t="shared" si="2"/>
        <v>0.018334510286997285</v>
      </c>
      <c r="T126" s="6"/>
      <c r="U126" s="6"/>
      <c r="V126" s="6"/>
      <c r="W126" s="6"/>
      <c r="X126" s="6"/>
    </row>
    <row r="127" spans="1:24" s="3" customFormat="1" ht="11.25">
      <c r="A127" s="1">
        <v>13.7999999999999</v>
      </c>
      <c r="B127" s="6">
        <v>0.009845958183646931</v>
      </c>
      <c r="C127" s="6">
        <v>0.008847356978156813</v>
      </c>
      <c r="D127" s="6">
        <v>0.007851907370855513</v>
      </c>
      <c r="E127" s="6">
        <v>0.00685959446552302</v>
      </c>
      <c r="F127" s="6">
        <v>0.005870403459668828</v>
      </c>
      <c r="G127" s="6">
        <v>0.004884319643795893</v>
      </c>
      <c r="H127" s="6">
        <v>0.003901328400671526</v>
      </c>
      <c r="I127" s="6">
        <v>0.002921415204605111</v>
      </c>
      <c r="J127" s="6">
        <v>0.0019445656207326136</v>
      </c>
      <c r="K127" s="6">
        <v>0.0009707653043077865</v>
      </c>
      <c r="L127" s="1">
        <v>13.7999999999999</v>
      </c>
      <c r="M127" s="92">
        <f t="shared" si="2"/>
        <v>-0.005494508973873853</v>
      </c>
      <c r="N127" s="92">
        <f t="shared" si="2"/>
        <v>-0.0015367274212519807</v>
      </c>
      <c r="O127" s="92">
        <f t="shared" si="2"/>
        <v>0.0024210541313698913</v>
      </c>
      <c r="P127" s="92">
        <f t="shared" si="2"/>
        <v>0.006378835683991764</v>
      </c>
      <c r="Q127" s="92">
        <f t="shared" si="2"/>
        <v>0.010336617236613634</v>
      </c>
      <c r="R127" s="92">
        <f t="shared" si="2"/>
        <v>0.014294398789235507</v>
      </c>
      <c r="S127" s="92">
        <f t="shared" si="2"/>
        <v>0.01825218034185738</v>
      </c>
      <c r="T127" s="6"/>
      <c r="U127" s="6"/>
      <c r="V127" s="6"/>
      <c r="W127" s="6"/>
      <c r="X127" s="6"/>
    </row>
    <row r="128" spans="1:24" s="3" customFormat="1" ht="11.25">
      <c r="A128" s="1">
        <v>13.9999999999999</v>
      </c>
      <c r="B128" s="6">
        <v>0.009976734990856715</v>
      </c>
      <c r="C128" s="6">
        <v>0.008964681888651906</v>
      </c>
      <c r="D128" s="6">
        <v>0.007955865127641007</v>
      </c>
      <c r="E128" s="6">
        <v>0.006950269208858123</v>
      </c>
      <c r="F128" s="6">
        <v>0.005947878732146507</v>
      </c>
      <c r="G128" s="6">
        <v>0.0049486783953724</v>
      </c>
      <c r="H128" s="6">
        <v>0.003952652993646368</v>
      </c>
      <c r="I128" s="6">
        <v>0.0029597874185520465</v>
      </c>
      <c r="J128" s="6">
        <v>0.0019700666573822176</v>
      </c>
      <c r="K128" s="6">
        <v>0.000983475792382132</v>
      </c>
      <c r="L128" s="1">
        <v>13.9999999999999</v>
      </c>
      <c r="M128" s="92">
        <f t="shared" si="2"/>
        <v>-0.005573318981891818</v>
      </c>
      <c r="N128" s="92">
        <f t="shared" si="2"/>
        <v>-0.001616120045586892</v>
      </c>
      <c r="O128" s="92">
        <f t="shared" si="2"/>
        <v>0.002341078890718034</v>
      </c>
      <c r="P128" s="92">
        <f t="shared" si="2"/>
        <v>0.006298277827022959</v>
      </c>
      <c r="Q128" s="92">
        <f t="shared" si="2"/>
        <v>0.010255476763327886</v>
      </c>
      <c r="R128" s="92">
        <f t="shared" si="2"/>
        <v>0.014212675699632813</v>
      </c>
      <c r="S128" s="92">
        <f t="shared" si="2"/>
        <v>0.01816987463593774</v>
      </c>
      <c r="T128" s="6"/>
      <c r="U128" s="6"/>
      <c r="V128" s="6"/>
      <c r="W128" s="6"/>
      <c r="X128" s="6"/>
    </row>
    <row r="129" spans="1:24" s="3" customFormat="1" ht="11.25">
      <c r="A129" s="1">
        <v>14.1999999999999</v>
      </c>
      <c r="B129" s="6">
        <v>0.010109061103025093</v>
      </c>
      <c r="C129" s="6">
        <v>0.009083391726703104</v>
      </c>
      <c r="D129" s="6">
        <v>0.008061045595344088</v>
      </c>
      <c r="E129" s="6">
        <v>0.007042006583730716</v>
      </c>
      <c r="F129" s="6">
        <v>0.006026258670801985</v>
      </c>
      <c r="G129" s="6">
        <v>0.00501378593881362</v>
      </c>
      <c r="H129" s="6">
        <v>0.004004572572506572</v>
      </c>
      <c r="I129" s="6">
        <v>0.0029986028582835427</v>
      </c>
      <c r="J129" s="6">
        <v>0.001995861183393429</v>
      </c>
      <c r="K129" s="6">
        <v>0.0009963320351236136</v>
      </c>
      <c r="L129" s="1">
        <v>14.1999999999999</v>
      </c>
      <c r="M129" s="92">
        <f t="shared" si="2"/>
        <v>-0.005652105790429063</v>
      </c>
      <c r="N129" s="92">
        <f t="shared" si="2"/>
        <v>-0.001695489298934997</v>
      </c>
      <c r="O129" s="92">
        <f t="shared" si="2"/>
        <v>0.002261127192559069</v>
      </c>
      <c r="P129" s="92">
        <f t="shared" si="2"/>
        <v>0.006217743684053135</v>
      </c>
      <c r="Q129" s="92">
        <f t="shared" si="2"/>
        <v>0.0101743601755472</v>
      </c>
      <c r="R129" s="92">
        <f t="shared" si="2"/>
        <v>0.014130976667041268</v>
      </c>
      <c r="S129" s="92">
        <f t="shared" si="2"/>
        <v>0.018087593158535333</v>
      </c>
      <c r="T129" s="6"/>
      <c r="U129" s="6"/>
      <c r="V129" s="6"/>
      <c r="W129" s="6"/>
      <c r="X129" s="6"/>
    </row>
    <row r="130" spans="1:24" s="3" customFormat="1" ht="11.25">
      <c r="A130" s="1">
        <v>14.3999999999999</v>
      </c>
      <c r="B130" s="6">
        <v>0.010242952840426783</v>
      </c>
      <c r="C130" s="6">
        <v>0.009203500955487953</v>
      </c>
      <c r="D130" s="6">
        <v>0.008167461432353773</v>
      </c>
      <c r="E130" s="6">
        <v>0.007134817495166472</v>
      </c>
      <c r="F130" s="6">
        <v>0.006105552477853034</v>
      </c>
      <c r="G130" s="6">
        <v>0.005079649823228591</v>
      </c>
      <c r="H130" s="6">
        <v>0.004057093082108595</v>
      </c>
      <c r="I130" s="6">
        <v>0.0030378659124296685</v>
      </c>
      <c r="J130" s="6">
        <v>0.0020219520783790134</v>
      </c>
      <c r="K130" s="6">
        <v>0.0010093354495323125</v>
      </c>
      <c r="L130" s="1">
        <v>14.3999999999999</v>
      </c>
      <c r="M130" s="92">
        <f t="shared" si="2"/>
        <v>-0.005730869409728006</v>
      </c>
      <c r="N130" s="92">
        <f t="shared" si="2"/>
        <v>-0.0017748351916144337</v>
      </c>
      <c r="O130" s="92">
        <f t="shared" si="2"/>
        <v>0.0021811990264991392</v>
      </c>
      <c r="P130" s="92">
        <f t="shared" si="2"/>
        <v>0.006137233244612713</v>
      </c>
      <c r="Q130" s="92">
        <f t="shared" si="2"/>
        <v>0.010093267462726286</v>
      </c>
      <c r="R130" s="92">
        <f t="shared" si="2"/>
        <v>0.014049301680839859</v>
      </c>
      <c r="S130" s="92">
        <f t="shared" si="2"/>
        <v>0.01800533589895343</v>
      </c>
      <c r="T130" s="6"/>
      <c r="U130" s="6"/>
      <c r="V130" s="6"/>
      <c r="W130" s="6"/>
      <c r="X130" s="6"/>
    </row>
    <row r="131" spans="1:24" s="3" customFormat="1" ht="11.25">
      <c r="A131" s="1">
        <v>14.4999999999999</v>
      </c>
      <c r="B131" s="6">
        <v>0.010310490961796872</v>
      </c>
      <c r="C131" s="6">
        <v>0.009264084898573862</v>
      </c>
      <c r="D131" s="6">
        <v>0.00822113660215488</v>
      </c>
      <c r="E131" s="6">
        <v>0.007181628961931256</v>
      </c>
      <c r="F131" s="6">
        <v>0.006145544980003209</v>
      </c>
      <c r="G131" s="6">
        <v>0.005112867770253352</v>
      </c>
      <c r="H131" s="6">
        <v>0.004083580557429309</v>
      </c>
      <c r="I131" s="6">
        <v>0.003057666676235357</v>
      </c>
      <c r="J131" s="6">
        <v>0.0020351095704329906</v>
      </c>
      <c r="K131" s="6">
        <v>0.0010158927919502875</v>
      </c>
      <c r="L131" s="1">
        <v>14.4999999999999</v>
      </c>
      <c r="M131" s="92">
        <f t="shared" si="2"/>
        <v>-0.005770242526612223</v>
      </c>
      <c r="N131" s="92">
        <f t="shared" si="2"/>
        <v>-0.001814499380926158</v>
      </c>
      <c r="O131" s="92">
        <f t="shared" si="2"/>
        <v>0.002141243764759906</v>
      </c>
      <c r="P131" s="92">
        <f t="shared" si="2"/>
        <v>0.006096986910445971</v>
      </c>
      <c r="Q131" s="92">
        <f t="shared" si="2"/>
        <v>0.010052730056132036</v>
      </c>
      <c r="R131" s="92">
        <f t="shared" si="2"/>
        <v>0.0140084732018181</v>
      </c>
      <c r="S131" s="92">
        <f t="shared" si="2"/>
        <v>0.017964216347504162</v>
      </c>
      <c r="T131" s="6"/>
      <c r="U131" s="6"/>
      <c r="V131" s="6"/>
      <c r="W131" s="6"/>
      <c r="X131" s="6"/>
    </row>
    <row r="132" spans="1:24" s="3" customFormat="1" ht="11.25">
      <c r="A132" s="1">
        <v>14.5999999999999</v>
      </c>
      <c r="B132" s="6">
        <v>0.010378426681195247</v>
      </c>
      <c r="C132" s="6">
        <v>0.009325024175186632</v>
      </c>
      <c r="D132" s="6">
        <v>0.008275125414414638</v>
      </c>
      <c r="E132" s="6">
        <v>0.007228712947076564</v>
      </c>
      <c r="F132" s="6">
        <v>0.006185769437078511</v>
      </c>
      <c r="G132" s="6">
        <v>0.005146277663077987</v>
      </c>
      <c r="H132" s="6">
        <v>0.004110220517536018</v>
      </c>
      <c r="I132" s="6">
        <v>0.0030775810057786534</v>
      </c>
      <c r="J132" s="6">
        <v>0.0020483422450677186</v>
      </c>
      <c r="K132" s="6">
        <v>0.0010224874636807536</v>
      </c>
      <c r="L132" s="1">
        <v>14.5999999999999</v>
      </c>
      <c r="M132" s="92">
        <f t="shared" si="2"/>
        <v>-0.0058096098500250385</v>
      </c>
      <c r="N132" s="92">
        <f t="shared" si="2"/>
        <v>-0.001854157733937265</v>
      </c>
      <c r="O132" s="92">
        <f t="shared" si="2"/>
        <v>0.002101294382150508</v>
      </c>
      <c r="P132" s="92">
        <f t="shared" si="2"/>
        <v>0.006056746498238281</v>
      </c>
      <c r="Q132" s="92">
        <f t="shared" si="2"/>
        <v>0.010012198614326054</v>
      </c>
      <c r="R132" s="92">
        <f t="shared" si="2"/>
        <v>0.013967650730413827</v>
      </c>
      <c r="S132" s="92">
        <f t="shared" si="2"/>
        <v>0.017923102846501598</v>
      </c>
      <c r="T132" s="6"/>
      <c r="U132" s="6"/>
      <c r="V132" s="6"/>
      <c r="W132" s="6"/>
      <c r="X132" s="6"/>
    </row>
    <row r="133" spans="1:24" s="3" customFormat="1" ht="11.25">
      <c r="A133" s="1">
        <v>14.6999999999999</v>
      </c>
      <c r="B133" s="6">
        <v>0.010446762083316049</v>
      </c>
      <c r="C133" s="6">
        <v>0.009386320631973423</v>
      </c>
      <c r="D133" s="6">
        <v>0.008329429484616267</v>
      </c>
      <c r="E133" s="6">
        <v>0.007276070841685119</v>
      </c>
      <c r="F133" s="6">
        <v>0.006226227022406879</v>
      </c>
      <c r="G133" s="6">
        <v>0.005179880463805527</v>
      </c>
      <c r="H133" s="6">
        <v>0.004137013719722744</v>
      </c>
      <c r="I133" s="6">
        <v>0.003097609459848275</v>
      </c>
      <c r="J133" s="6">
        <v>0.0020616504687599436</v>
      </c>
      <c r="K133" s="6">
        <v>0.001029119644973183</v>
      </c>
      <c r="L133" s="1">
        <v>14.6999999999999</v>
      </c>
      <c r="M133" s="92">
        <f t="shared" si="2"/>
        <v>-0.00584897138124506</v>
      </c>
      <c r="N133" s="92">
        <f t="shared" si="2"/>
        <v>-0.0018938102519358137</v>
      </c>
      <c r="O133" s="92">
        <f t="shared" si="2"/>
        <v>0.0020613508773734334</v>
      </c>
      <c r="P133" s="92">
        <f t="shared" si="2"/>
        <v>0.00601651200668268</v>
      </c>
      <c r="Q133" s="92">
        <f t="shared" si="2"/>
        <v>0.009971673135991926</v>
      </c>
      <c r="R133" s="92">
        <f t="shared" si="2"/>
        <v>0.013926834265301176</v>
      </c>
      <c r="S133" s="92">
        <f t="shared" si="2"/>
        <v>0.017881995394610422</v>
      </c>
      <c r="T133" s="6"/>
      <c r="U133" s="6"/>
      <c r="V133" s="6"/>
      <c r="W133" s="6"/>
      <c r="X133" s="6"/>
    </row>
    <row r="134" spans="1:24" s="3" customFormat="1" ht="11.25">
      <c r="A134" s="1">
        <v>14.7999999999999</v>
      </c>
      <c r="B134" s="6">
        <v>0.010515499262921038</v>
      </c>
      <c r="C134" s="6">
        <v>0.009447976124311606</v>
      </c>
      <c r="D134" s="6">
        <v>0.008384050435714796</v>
      </c>
      <c r="E134" s="6">
        <v>0.00732370404312988</v>
      </c>
      <c r="F134" s="6">
        <v>0.006266918914499651</v>
      </c>
      <c r="G134" s="6">
        <v>0.005213677138688255</v>
      </c>
      <c r="H134" s="6">
        <v>0.00416396092446927</v>
      </c>
      <c r="I134" s="6">
        <v>0.003117752599523944</v>
      </c>
      <c r="J134" s="6">
        <v>0.002075034609449442</v>
      </c>
      <c r="K134" s="6">
        <v>0.0010357895167770238</v>
      </c>
      <c r="L134" s="1">
        <v>14.7999999999999</v>
      </c>
      <c r="M134" s="92">
        <f t="shared" si="2"/>
        <v>-0.005888327121550523</v>
      </c>
      <c r="N134" s="92">
        <f t="shared" si="2"/>
        <v>-0.001933456936209486</v>
      </c>
      <c r="O134" s="92">
        <f t="shared" si="2"/>
        <v>0.0020214132491315506</v>
      </c>
      <c r="P134" s="92">
        <f t="shared" si="2"/>
        <v>0.005976283434472587</v>
      </c>
      <c r="Q134" s="92">
        <f t="shared" si="2"/>
        <v>0.009931153619813622</v>
      </c>
      <c r="R134" s="92">
        <f t="shared" si="2"/>
        <v>0.013886023805154659</v>
      </c>
      <c r="S134" s="92">
        <f t="shared" si="2"/>
        <v>0.017840893990495696</v>
      </c>
      <c r="T134" s="6"/>
      <c r="U134" s="6"/>
      <c r="V134" s="6"/>
      <c r="W134" s="6"/>
      <c r="X134" s="6"/>
    </row>
    <row r="135" spans="1:24" s="3" customFormat="1" ht="11.25">
      <c r="A135" s="1">
        <v>14.8999999999999</v>
      </c>
      <c r="B135" s="6">
        <v>0.01058464032488969</v>
      </c>
      <c r="C135" s="6">
        <v>0.009509992516350372</v>
      </c>
      <c r="D135" s="6">
        <v>0.008438989898171016</v>
      </c>
      <c r="E135" s="6">
        <v>0.007371613955101156</v>
      </c>
      <c r="F135" s="6">
        <v>0.006307846297072661</v>
      </c>
      <c r="G135" s="6">
        <v>0.005247668658143545</v>
      </c>
      <c r="H135" s="6">
        <v>0.004191062895452495</v>
      </c>
      <c r="I135" s="6">
        <v>0.0031380109881839163</v>
      </c>
      <c r="J135" s="6">
        <v>0.002088495036543417</v>
      </c>
      <c r="K135" s="6">
        <v>0.0010424972607435941</v>
      </c>
      <c r="L135" s="1">
        <v>14.8999999999999</v>
      </c>
      <c r="M135" s="92">
        <f t="shared" si="2"/>
        <v>-0.005927677072219278</v>
      </c>
      <c r="N135" s="92">
        <f t="shared" si="2"/>
        <v>-0.0019730977880455837</v>
      </c>
      <c r="O135" s="92">
        <f t="shared" si="2"/>
        <v>0.001981481496128111</v>
      </c>
      <c r="P135" s="92">
        <f t="shared" si="2"/>
        <v>0.005936060780301806</v>
      </c>
      <c r="Q135" s="92">
        <f t="shared" si="2"/>
        <v>0.0098906400644755</v>
      </c>
      <c r="R135" s="92">
        <f t="shared" si="2"/>
        <v>0.013845219348649195</v>
      </c>
      <c r="S135" s="92">
        <f t="shared" si="2"/>
        <v>0.01779979863282289</v>
      </c>
      <c r="T135" s="6"/>
      <c r="U135" s="6"/>
      <c r="V135" s="6"/>
      <c r="W135" s="6"/>
      <c r="X135" s="6"/>
    </row>
    <row r="136" spans="1:24" s="3" customFormat="1" ht="11.25">
      <c r="A136" s="1">
        <v>14.9999999999999</v>
      </c>
      <c r="B136" s="6">
        <v>0.010654187384271584</v>
      </c>
      <c r="C136" s="6">
        <v>0.009572371681054265</v>
      </c>
      <c r="D136" s="6">
        <v>0.008494249509987076</v>
      </c>
      <c r="E136" s="6">
        <v>0.007419801987635184</v>
      </c>
      <c r="F136" s="6">
        <v>0.0063490103590685635</v>
      </c>
      <c r="G136" s="6">
        <v>0.005281855996770722</v>
      </c>
      <c r="H136" s="6">
        <v>0.004218320399558541</v>
      </c>
      <c r="I136" s="6">
        <v>0.003158385191513087</v>
      </c>
      <c r="J136" s="6">
        <v>0.0021020321209212606</v>
      </c>
      <c r="K136" s="6">
        <v>0.0010492430592281541</v>
      </c>
      <c r="L136" s="1">
        <v>14.9999999999999</v>
      </c>
      <c r="M136" s="92">
        <f t="shared" si="2"/>
        <v>-0.005967021234528807</v>
      </c>
      <c r="N136" s="92">
        <f t="shared" si="2"/>
        <v>-0.0020127328087310293</v>
      </c>
      <c r="O136" s="92">
        <f t="shared" si="2"/>
        <v>0.0019415556170667484</v>
      </c>
      <c r="P136" s="92">
        <f t="shared" si="2"/>
        <v>0.005895844042864526</v>
      </c>
      <c r="Q136" s="92">
        <f t="shared" si="2"/>
        <v>0.009850132468662304</v>
      </c>
      <c r="R136" s="92">
        <f t="shared" si="2"/>
        <v>0.013804420894460082</v>
      </c>
      <c r="S136" s="92">
        <f t="shared" si="2"/>
        <v>0.01775870932025786</v>
      </c>
      <c r="T136" s="6"/>
      <c r="U136" s="6"/>
      <c r="V136" s="6"/>
      <c r="W136" s="6"/>
      <c r="X136" s="6"/>
    </row>
    <row r="137" spans="1:24" s="3" customFormat="1" ht="11.25">
      <c r="A137" s="1">
        <v>15.1999999999999</v>
      </c>
      <c r="B137" s="6">
        <v>0.010794508006631927</v>
      </c>
      <c r="C137" s="6">
        <v>0.009698225864648103</v>
      </c>
      <c r="D137" s="6">
        <v>0.00860573577162287</v>
      </c>
      <c r="E137" s="6">
        <v>0.007517018086432763</v>
      </c>
      <c r="F137" s="6">
        <v>0.006432053303363547</v>
      </c>
      <c r="G137" s="6">
        <v>0.005350822050945315</v>
      </c>
      <c r="H137" s="6">
        <v>0.004273305090799576</v>
      </c>
      <c r="I137" s="6">
        <v>0.003199483316498215</v>
      </c>
      <c r="J137" s="6">
        <v>0.002129337752434171</v>
      </c>
      <c r="K137" s="6">
        <v>0.001062849552703685</v>
      </c>
      <c r="L137" s="1">
        <v>15.1999999999999</v>
      </c>
      <c r="M137" s="92">
        <f t="shared" si="2"/>
        <v>-0.006045692199178222</v>
      </c>
      <c r="N137" s="92">
        <f t="shared" si="2"/>
        <v>-0.0020919853617957654</v>
      </c>
      <c r="O137" s="92">
        <f t="shared" si="2"/>
        <v>0.0018617214755866911</v>
      </c>
      <c r="P137" s="92">
        <f t="shared" si="2"/>
        <v>0.005815428312969147</v>
      </c>
      <c r="Q137" s="92">
        <f t="shared" si="2"/>
        <v>0.009769135150351604</v>
      </c>
      <c r="R137" s="92">
        <f t="shared" si="2"/>
        <v>0.01372284198773406</v>
      </c>
      <c r="S137" s="92">
        <f t="shared" si="2"/>
        <v>0.017676548825116517</v>
      </c>
      <c r="T137" s="6"/>
      <c r="U137" s="6"/>
      <c r="V137" s="6"/>
      <c r="W137" s="6"/>
      <c r="X137" s="6"/>
    </row>
    <row r="138" spans="1:24" s="3" customFormat="1" ht="11.25">
      <c r="A138" s="1">
        <v>15.3999999999999</v>
      </c>
      <c r="B138" s="6">
        <v>0.010936478255767882</v>
      </c>
      <c r="C138" s="6">
        <v>0.009825553836749747</v>
      </c>
      <c r="D138" s="6">
        <v>0.008718522476799922</v>
      </c>
      <c r="E138" s="6">
        <v>0.007615363747796541</v>
      </c>
      <c r="F138" s="6">
        <v>0.006516057364291999</v>
      </c>
      <c r="G138" s="6">
        <v>0.005420583182269554</v>
      </c>
      <c r="H138" s="6">
        <v>0.004328921197912888</v>
      </c>
      <c r="I138" s="6">
        <v>0.0032410515463885035</v>
      </c>
      <c r="J138" s="6">
        <v>0.0021569545006407767</v>
      </c>
      <c r="K138" s="6">
        <v>0.0010766104701995375</v>
      </c>
      <c r="L138" s="1">
        <v>15.3999999999999</v>
      </c>
      <c r="M138" s="92">
        <f t="shared" si="2"/>
        <v>-0.0061243400257110885</v>
      </c>
      <c r="N138" s="92">
        <f t="shared" si="2"/>
        <v>-0.002171214605691512</v>
      </c>
      <c r="O138" s="92">
        <f t="shared" si="2"/>
        <v>0.0017819108143280638</v>
      </c>
      <c r="P138" s="92">
        <f t="shared" si="2"/>
        <v>0.005735036234347639</v>
      </c>
      <c r="Q138" s="92">
        <f t="shared" si="2"/>
        <v>0.009688161654367216</v>
      </c>
      <c r="R138" s="92">
        <f t="shared" si="2"/>
        <v>0.013641287074386792</v>
      </c>
      <c r="S138" s="92">
        <f t="shared" si="2"/>
        <v>0.017594412494406367</v>
      </c>
      <c r="T138" s="6"/>
      <c r="U138" s="6"/>
      <c r="V138" s="6"/>
      <c r="W138" s="6"/>
      <c r="X138" s="6"/>
    </row>
    <row r="139" spans="1:24" s="3" customFormat="1" ht="11.25">
      <c r="A139" s="1">
        <v>15.5999999999999</v>
      </c>
      <c r="B139" s="6">
        <v>0.011080115423509928</v>
      </c>
      <c r="C139" s="6">
        <v>0.009954370902836183</v>
      </c>
      <c r="D139" s="6">
        <v>0.008832623004622417</v>
      </c>
      <c r="E139" s="6">
        <v>0.007714850483345312</v>
      </c>
      <c r="F139" s="6">
        <v>0.006601032243799765</v>
      </c>
      <c r="G139" s="6">
        <v>0.0054911473397718045</v>
      </c>
      <c r="H139" s="6">
        <v>0.0043851749727255385</v>
      </c>
      <c r="I139" s="6">
        <v>0.003283094490503971</v>
      </c>
      <c r="J139" s="6">
        <v>0.002184885386043505</v>
      </c>
      <c r="K139" s="6">
        <v>0.0010905272961019685</v>
      </c>
      <c r="L139" s="1">
        <v>15.5999999999999</v>
      </c>
      <c r="M139" s="92">
        <f t="shared" si="2"/>
        <v>-0.00620296472433372</v>
      </c>
      <c r="N139" s="92">
        <f t="shared" si="2"/>
        <v>-0.0022504205507000354</v>
      </c>
      <c r="O139" s="92">
        <f t="shared" si="2"/>
        <v>0.0017021236229336494</v>
      </c>
      <c r="P139" s="92">
        <f t="shared" si="2"/>
        <v>0.005654667796567334</v>
      </c>
      <c r="Q139" s="92">
        <f t="shared" si="2"/>
        <v>0.009607211970201018</v>
      </c>
      <c r="R139" s="92">
        <f t="shared" si="2"/>
        <v>0.013559756143834702</v>
      </c>
      <c r="S139" s="92">
        <f t="shared" si="2"/>
        <v>0.017512300317468386</v>
      </c>
      <c r="T139" s="6"/>
      <c r="U139" s="6"/>
      <c r="V139" s="6"/>
      <c r="W139" s="6"/>
      <c r="X139" s="6"/>
    </row>
    <row r="140" spans="1:24" s="3" customFormat="1" ht="11.25">
      <c r="A140" s="1">
        <v>15.7999999999999</v>
      </c>
      <c r="B140" s="6">
        <v>0.011225436969461303</v>
      </c>
      <c r="C140" s="6">
        <v>0.010084692513621308</v>
      </c>
      <c r="D140" s="6">
        <v>0.008948050858276166</v>
      </c>
      <c r="E140" s="6">
        <v>0.00781548990896542</v>
      </c>
      <c r="F140" s="6">
        <v>0.006686987729588893</v>
      </c>
      <c r="G140" s="6">
        <v>0.005562522540990421</v>
      </c>
      <c r="H140" s="6">
        <v>0.004442072719556782</v>
      </c>
      <c r="I140" s="6">
        <v>0.003325616795831585</v>
      </c>
      <c r="J140" s="6">
        <v>0.002213133453143974</v>
      </c>
      <c r="K140" s="6">
        <v>0.0011046015262519268</v>
      </c>
      <c r="L140" s="1">
        <v>15.7999999999999</v>
      </c>
      <c r="M140" s="92">
        <f t="shared" si="2"/>
        <v>-0.0062815663052464285</v>
      </c>
      <c r="N140" s="92">
        <f t="shared" si="2"/>
        <v>-0.0023296032070970535</v>
      </c>
      <c r="O140" s="92">
        <f t="shared" si="2"/>
        <v>0.0016223598910523212</v>
      </c>
      <c r="P140" s="92">
        <f t="shared" si="2"/>
        <v>0.005574322989201696</v>
      </c>
      <c r="Q140" s="92">
        <f t="shared" si="2"/>
        <v>0.00952628608735107</v>
      </c>
      <c r="R140" s="92">
        <f t="shared" si="2"/>
        <v>0.013478249185500444</v>
      </c>
      <c r="S140" s="92">
        <f t="shared" si="2"/>
        <v>0.01743021228364982</v>
      </c>
      <c r="T140" s="6"/>
      <c r="U140" s="6"/>
      <c r="V140" s="6"/>
      <c r="W140" s="6"/>
      <c r="X140" s="6"/>
    </row>
    <row r="141" spans="1:24" s="3" customFormat="1" ht="11.25">
      <c r="A141" s="1">
        <v>15.9999999999999</v>
      </c>
      <c r="B141" s="6">
        <v>0.011372460522727716</v>
      </c>
      <c r="C141" s="6">
        <v>0.010216534266489425</v>
      </c>
      <c r="D141" s="6">
        <v>0.009064819666196749</v>
      </c>
      <c r="E141" s="6">
        <v>0.007917293745743013</v>
      </c>
      <c r="F141" s="6">
        <v>0.006773933695842142</v>
      </c>
      <c r="G141" s="6">
        <v>0.0056347168725173905</v>
      </c>
      <c r="H141" s="6">
        <v>0.004499620795606461</v>
      </c>
      <c r="I141" s="6">
        <v>0.0033686231472828086</v>
      </c>
      <c r="J141" s="6">
        <v>0.002241701770592944</v>
      </c>
      <c r="K141" s="6">
        <v>0.0011188346680095192</v>
      </c>
      <c r="L141" s="1">
        <v>15.9999999999999</v>
      </c>
      <c r="M141" s="92">
        <f t="shared" si="2"/>
        <v>-0.00636014477864353</v>
      </c>
      <c r="N141" s="92">
        <f t="shared" si="2"/>
        <v>-0.0024087625851522466</v>
      </c>
      <c r="O141" s="92">
        <f t="shared" si="2"/>
        <v>0.0015426196083390365</v>
      </c>
      <c r="P141" s="92">
        <f t="shared" si="2"/>
        <v>0.00549400180183032</v>
      </c>
      <c r="Q141" s="92">
        <f t="shared" si="2"/>
        <v>0.009445383995321605</v>
      </c>
      <c r="R141" s="92">
        <f t="shared" si="2"/>
        <v>0.013396766188812886</v>
      </c>
      <c r="S141" s="92">
        <f t="shared" si="2"/>
        <v>0.01734814838230417</v>
      </c>
      <c r="T141" s="6"/>
      <c r="U141" s="6"/>
      <c r="V141" s="6"/>
      <c r="W141" s="6"/>
      <c r="X141" s="6"/>
    </row>
    <row r="142" spans="1:24" s="3" customFormat="1" ht="11.25">
      <c r="A142" s="1">
        <v>16.1999999999999</v>
      </c>
      <c r="B142" s="6">
        <v>0.011521203883670594</v>
      </c>
      <c r="C142" s="6">
        <v>0.010349911906947317</v>
      </c>
      <c r="D142" s="6">
        <v>0.009182943183251979</v>
      </c>
      <c r="E142" s="6">
        <v>0.008020273820907012</v>
      </c>
      <c r="F142" s="6">
        <v>0.006861880103955229</v>
      </c>
      <c r="G142" s="6">
        <v>0.005707738490547257</v>
      </c>
      <c r="H142" s="6">
        <v>0.0045578256113467455</v>
      </c>
      <c r="I142" s="6">
        <v>0.00341211826795304</v>
      </c>
      <c r="J142" s="6">
        <v>0.0022705934313411416</v>
      </c>
      <c r="K142" s="6">
        <v>0.0011332282403187283</v>
      </c>
      <c r="L142" s="1">
        <v>16.1999999999999</v>
      </c>
      <c r="M142" s="92">
        <f t="shared" si="2"/>
        <v>-0.006438700154713345</v>
      </c>
      <c r="N142" s="92">
        <f t="shared" si="2"/>
        <v>-0.002487898695129254</v>
      </c>
      <c r="O142" s="92">
        <f t="shared" si="2"/>
        <v>0.0014629027644548372</v>
      </c>
      <c r="P142" s="92">
        <f t="shared" si="2"/>
        <v>0.005413704224038928</v>
      </c>
      <c r="Q142" s="92">
        <f t="shared" si="2"/>
        <v>0.00936450568362302</v>
      </c>
      <c r="R142" s="92">
        <f t="shared" si="2"/>
        <v>0.013315307143207113</v>
      </c>
      <c r="S142" s="92">
        <f t="shared" si="2"/>
        <v>0.017266108602791205</v>
      </c>
      <c r="T142" s="6"/>
      <c r="U142" s="6"/>
      <c r="V142" s="6"/>
      <c r="W142" s="6"/>
      <c r="X142" s="6"/>
    </row>
    <row r="143" spans="1:24" s="3" customFormat="1" ht="11.25">
      <c r="A143" s="1">
        <v>16.3999999999999</v>
      </c>
      <c r="B143" s="6">
        <v>0.011671685025684645</v>
      </c>
      <c r="C143" s="6">
        <v>0.010484841330095638</v>
      </c>
      <c r="D143" s="6">
        <v>0.009302435291939297</v>
      </c>
      <c r="E143" s="6">
        <v>0.00812444206878333</v>
      </c>
      <c r="F143" s="6">
        <v>0.006950837003277196</v>
      </c>
      <c r="G143" s="6">
        <v>0.005781595621431644</v>
      </c>
      <c r="H143" s="6">
        <v>0.004616693630917461</v>
      </c>
      <c r="I143" s="6">
        <v>0.0034561069193831152</v>
      </c>
      <c r="J143" s="6">
        <v>0.0022998115527910557</v>
      </c>
      <c r="K143" s="6">
        <v>0.0011477837737724308</v>
      </c>
      <c r="L143" s="1">
        <v>16.3999999999999</v>
      </c>
      <c r="M143" s="92">
        <f t="shared" si="2"/>
        <v>-0.006517232443638208</v>
      </c>
      <c r="N143" s="92">
        <f t="shared" si="2"/>
        <v>-0.0025670115472856843</v>
      </c>
      <c r="O143" s="92">
        <f t="shared" si="2"/>
        <v>0.0013832093490668395</v>
      </c>
      <c r="P143" s="92">
        <f t="shared" si="2"/>
        <v>0.005333430245419364</v>
      </c>
      <c r="Q143" s="92">
        <f t="shared" si="2"/>
        <v>0.009283651141771888</v>
      </c>
      <c r="R143" s="92">
        <f t="shared" si="2"/>
        <v>0.013233872038124412</v>
      </c>
      <c r="S143" s="92">
        <f t="shared" si="2"/>
        <v>0.017184092934476935</v>
      </c>
      <c r="T143" s="6"/>
      <c r="U143" s="6"/>
      <c r="V143" s="6"/>
      <c r="W143" s="6"/>
      <c r="X143" s="6"/>
    </row>
    <row r="144" spans="1:24" s="3" customFormat="1" ht="11.25">
      <c r="A144" s="1">
        <v>16.5999999999999</v>
      </c>
      <c r="B144" s="6">
        <v>0.01182392209699815</v>
      </c>
      <c r="C144" s="6">
        <v>0.010621338582117973</v>
      </c>
      <c r="D144" s="6">
        <v>0.009423310003596657</v>
      </c>
      <c r="E144" s="6">
        <v>0.008229810531759002</v>
      </c>
      <c r="F144" s="6">
        <v>0.007040814531857785</v>
      </c>
      <c r="G144" s="6">
        <v>0.005856296562238404</v>
      </c>
      <c r="H144" s="6">
        <v>0.0046762313725242045</v>
      </c>
      <c r="I144" s="6">
        <v>0.0035005939018222633</v>
      </c>
      <c r="J144" s="6">
        <v>0.002329359276949302</v>
      </c>
      <c r="K144" s="6">
        <v>0.0011625028106775103</v>
      </c>
      <c r="L144" s="1">
        <v>16.5999999999999</v>
      </c>
      <c r="M144" s="92">
        <f aca="true" t="shared" si="5" ref="M144:S144">+(M$5-$B$2*$A144)/($B$4+$B$3*$A144)</f>
        <v>-0.006595741655594467</v>
      </c>
      <c r="N144" s="92">
        <f t="shared" si="5"/>
        <v>-0.0026461011518731157</v>
      </c>
      <c r="O144" s="92">
        <f t="shared" si="5"/>
        <v>0.0013035393518482355</v>
      </c>
      <c r="P144" s="92">
        <f t="shared" si="5"/>
        <v>0.005253179855569587</v>
      </c>
      <c r="Q144" s="92">
        <f t="shared" si="5"/>
        <v>0.009202820359290938</v>
      </c>
      <c r="R144" s="92">
        <f t="shared" si="5"/>
        <v>0.01315246086301229</v>
      </c>
      <c r="S144" s="92">
        <f t="shared" si="5"/>
        <v>0.01710210136673364</v>
      </c>
      <c r="T144" s="6"/>
      <c r="U144" s="6"/>
      <c r="V144" s="6"/>
      <c r="W144" s="6"/>
      <c r="X144" s="6"/>
    </row>
    <row r="145" spans="1:24" s="3" customFormat="1" ht="11.25">
      <c r="A145" s="1">
        <v>16.7999999999999</v>
      </c>
      <c r="B145" s="6">
        <v>0.011977933422499327</v>
      </c>
      <c r="C145" s="6">
        <v>0.010759419861790725</v>
      </c>
      <c r="D145" s="6">
        <v>0.009545581459629584</v>
      </c>
      <c r="E145" s="6">
        <v>0.008336391361258523</v>
      </c>
      <c r="F145" s="6">
        <v>0.00713182291720369</v>
      </c>
      <c r="G145" s="6">
        <v>0.005931849681316958</v>
      </c>
      <c r="H145" s="6">
        <v>0.004736445408840504</v>
      </c>
      <c r="I145" s="6">
        <v>0.0035455840544934263</v>
      </c>
      <c r="J145" s="6">
        <v>0.0023592397705801617</v>
      </c>
      <c r="K145" s="6">
        <v>0.0011773869051203646</v>
      </c>
      <c r="L145" s="1">
        <v>16.7999999999999</v>
      </c>
      <c r="M145" s="92">
        <f aca="true" t="shared" si="6" ref="M145:N164">+(M$5-$B$2*$A145)/($B$4+$B$3*$A145)</f>
        <v>-0.006674227800752493</v>
      </c>
      <c r="N145" s="92">
        <f t="shared" si="6"/>
        <v>-0.002725167519137107</v>
      </c>
      <c r="O145" s="92">
        <f aca="true" t="shared" si="7" ref="O145:T162">+(O$5-$B$2*$A145)/($B$4+$B$3*$A145)</f>
        <v>0.0012238927624782798</v>
      </c>
      <c r="P145" s="92">
        <f t="shared" si="7"/>
        <v>0.005172953044093666</v>
      </c>
      <c r="Q145" s="92">
        <f t="shared" si="7"/>
        <v>0.009122013325709053</v>
      </c>
      <c r="R145" s="92">
        <f t="shared" si="7"/>
        <v>0.01307107360732444</v>
      </c>
      <c r="S145" s="92">
        <f t="shared" si="7"/>
        <v>0.017020133888939828</v>
      </c>
      <c r="T145" s="92">
        <f t="shared" si="7"/>
        <v>0.020969194170555212</v>
      </c>
      <c r="U145" s="6"/>
      <c r="V145" s="6"/>
      <c r="W145" s="6"/>
      <c r="X145" s="6"/>
    </row>
    <row r="146" spans="1:24" s="3" customFormat="1" ht="11.25">
      <c r="A146" s="1">
        <v>16.9999999999999</v>
      </c>
      <c r="B146" s="6">
        <v>0.012133737505586228</v>
      </c>
      <c r="C146" s="6">
        <v>0.010899101522011298</v>
      </c>
      <c r="D146" s="6">
        <v>0.009669263932752126</v>
      </c>
      <c r="E146" s="6">
        <v>0.00844419681873046</v>
      </c>
      <c r="F146" s="6">
        <v>0.007223872477042042</v>
      </c>
      <c r="G146" s="6">
        <v>0.006008263418868417</v>
      </c>
      <c r="H146" s="6">
        <v>0.004797342367412842</v>
      </c>
      <c r="I146" s="6">
        <v>0.0035910822558600825</v>
      </c>
      <c r="J146" s="6">
        <v>0.0023894562253596926</v>
      </c>
      <c r="K146" s="6">
        <v>0.0011924376230325036</v>
      </c>
      <c r="L146" s="1">
        <v>16.9999999999999</v>
      </c>
      <c r="M146" s="92">
        <f t="shared" si="6"/>
        <v>-0.006752690889276677</v>
      </c>
      <c r="N146" s="92">
        <f t="shared" si="6"/>
        <v>-0.0028042106593171886</v>
      </c>
      <c r="O146" s="92">
        <f t="shared" si="7"/>
        <v>0.0011442695706423</v>
      </c>
      <c r="P146" s="92">
        <f t="shared" si="7"/>
        <v>0.005092749800601789</v>
      </c>
      <c r="Q146" s="92">
        <f t="shared" si="7"/>
        <v>0.009041230030561277</v>
      </c>
      <c r="R146" s="92">
        <f t="shared" si="7"/>
        <v>0.012989710260520766</v>
      </c>
      <c r="S146" s="92">
        <f t="shared" si="7"/>
        <v>0.016938190490480256</v>
      </c>
      <c r="T146" s="92">
        <f t="shared" si="7"/>
        <v>0.020886670720439742</v>
      </c>
      <c r="U146" s="6"/>
      <c r="V146" s="6"/>
      <c r="W146" s="6"/>
      <c r="X146" s="6"/>
    </row>
    <row r="147" spans="1:24" s="3" customFormat="1" ht="11.25">
      <c r="A147" s="1">
        <v>17.1999999999999</v>
      </c>
      <c r="B147" s="6">
        <v>0.0122913530300434</v>
      </c>
      <c r="C147" s="6">
        <v>0.011040400071347583</v>
      </c>
      <c r="D147" s="6">
        <v>0.009794371828244355</v>
      </c>
      <c r="E147" s="6">
        <v>0.008553239276646463</v>
      </c>
      <c r="F147" s="6">
        <v>0.00731697362009294</v>
      </c>
      <c r="G147" s="6">
        <v>0.006085546287521939</v>
      </c>
      <c r="H147" s="6">
        <v>0.004858928931069739</v>
      </c>
      <c r="I147" s="6">
        <v>0.0036370934238954228</v>
      </c>
      <c r="J147" s="6">
        <v>0.0024200118580309958</v>
      </c>
      <c r="K147" s="6">
        <v>0.0012076565422565269</v>
      </c>
      <c r="L147" s="1">
        <v>17.1999999999999</v>
      </c>
      <c r="M147" s="92">
        <f t="shared" si="6"/>
        <v>-0.006831130931325444</v>
      </c>
      <c r="N147" s="92">
        <f t="shared" si="6"/>
        <v>-0.0028832305826468852</v>
      </c>
      <c r="O147" s="92">
        <f t="shared" si="7"/>
        <v>0.0010646697660316737</v>
      </c>
      <c r="P147" s="92">
        <f t="shared" si="7"/>
        <v>0.005012570114710233</v>
      </c>
      <c r="Q147" s="92">
        <f t="shared" si="7"/>
        <v>0.00896047046338879</v>
      </c>
      <c r="R147" s="92">
        <f t="shared" si="7"/>
        <v>0.01290837081206735</v>
      </c>
      <c r="S147" s="92">
        <f t="shared" si="7"/>
        <v>0.01685627116074591</v>
      </c>
      <c r="T147" s="92">
        <f t="shared" si="7"/>
        <v>0.020804171509424468</v>
      </c>
      <c r="U147" s="6"/>
      <c r="V147" s="6"/>
      <c r="W147" s="6"/>
      <c r="X147" s="6"/>
    </row>
    <row r="148" spans="1:24" s="3" customFormat="1" ht="11.25">
      <c r="A148" s="1">
        <v>17.3999999999999</v>
      </c>
      <c r="B148" s="6">
        <v>0.012450798861942829</v>
      </c>
      <c r="C148" s="6">
        <v>0.011183332175606294</v>
      </c>
      <c r="D148" s="6">
        <v>0.009920919685224152</v>
      </c>
      <c r="E148" s="6">
        <v>0.00866353121951084</v>
      </c>
      <c r="F148" s="6">
        <v>0.007411136846849318</v>
      </c>
      <c r="G148" s="6">
        <v>0.006163706872915969</v>
      </c>
      <c r="H148" s="6">
        <v>0.004921211838333737</v>
      </c>
      <c r="I148" s="6">
        <v>0.0036836225163530264</v>
      </c>
      <c r="J148" s="6">
        <v>0.00245090991056005</v>
      </c>
      <c r="K148" s="6">
        <v>0.0012230452526121815</v>
      </c>
      <c r="L148" s="1">
        <v>17.3999999999999</v>
      </c>
      <c r="M148" s="92">
        <f t="shared" si="6"/>
        <v>-0.0069095479370512485</v>
      </c>
      <c r="N148" s="92">
        <f t="shared" si="6"/>
        <v>-0.002962227299353705</v>
      </c>
      <c r="O148" s="92">
        <f t="shared" si="7"/>
        <v>0.0009850933383438387</v>
      </c>
      <c r="P148" s="92">
        <f t="shared" si="7"/>
        <v>0.004932413976041382</v>
      </c>
      <c r="Q148" s="92">
        <f t="shared" si="7"/>
        <v>0.008879734613738926</v>
      </c>
      <c r="R148" s="92">
        <f t="shared" si="7"/>
        <v>0.01282705525143647</v>
      </c>
      <c r="S148" s="92">
        <f t="shared" si="7"/>
        <v>0.016774375889134014</v>
      </c>
      <c r="T148" s="92">
        <f t="shared" si="7"/>
        <v>0.020721696526831555</v>
      </c>
      <c r="U148" s="6"/>
      <c r="V148" s="6"/>
      <c r="W148" s="6"/>
      <c r="X148" s="6"/>
    </row>
    <row r="149" spans="1:24" s="3" customFormat="1" ht="11.25">
      <c r="A149" s="1">
        <v>17.5999999999999</v>
      </c>
      <c r="B149" s="6">
        <v>0.012612094051572268</v>
      </c>
      <c r="C149" s="6">
        <v>0.011327914659423042</v>
      </c>
      <c r="D149" s="6">
        <v>0.010048922177935826</v>
      </c>
      <c r="E149" s="6">
        <v>0.00877508524488269</v>
      </c>
      <c r="F149" s="6">
        <v>0.007506372750365997</v>
      </c>
      <c r="G149" s="6">
        <v>0.006242753834285744</v>
      </c>
      <c r="H149" s="6">
        <v>0.00498419788383743</v>
      </c>
      <c r="I149" s="6">
        <v>0.003730674531039873</v>
      </c>
      <c r="J149" s="6">
        <v>0.0024821536502926595</v>
      </c>
      <c r="K149" s="6">
        <v>0.0012386053559627747</v>
      </c>
      <c r="L149" s="1">
        <v>17.5999999999999</v>
      </c>
      <c r="M149" s="92">
        <f t="shared" si="6"/>
        <v>-0.006987941916600584</v>
      </c>
      <c r="N149" s="92">
        <f t="shared" si="6"/>
        <v>-0.0030412008196591504</v>
      </c>
      <c r="O149" s="92">
        <f t="shared" si="7"/>
        <v>0.0009055402772822833</v>
      </c>
      <c r="P149" s="92">
        <f t="shared" si="7"/>
        <v>0.004852281374223717</v>
      </c>
      <c r="Q149" s="92">
        <f t="shared" si="7"/>
        <v>0.00879902247116515</v>
      </c>
      <c r="R149" s="92">
        <f t="shared" si="7"/>
        <v>0.012745763568106585</v>
      </c>
      <c r="S149" s="92">
        <f t="shared" si="7"/>
        <v>0.016692504665048017</v>
      </c>
      <c r="T149" s="92">
        <f t="shared" si="7"/>
        <v>0.02063924576198945</v>
      </c>
      <c r="U149" s="6"/>
      <c r="V149" s="6"/>
      <c r="W149" s="6"/>
      <c r="X149" s="6"/>
    </row>
    <row r="150" spans="1:24" s="3" customFormat="1" ht="11.25">
      <c r="A150" s="1">
        <v>17.7999999999999</v>
      </c>
      <c r="B150" s="6">
        <v>0.012775257835390033</v>
      </c>
      <c r="C150" s="6">
        <v>0.011474164507873126</v>
      </c>
      <c r="D150" s="6">
        <v>0.01017839411705456</v>
      </c>
      <c r="E150" s="6">
        <v>0.008887914064409847</v>
      </c>
      <c r="F150" s="6">
        <v>0.007602692017057058</v>
      </c>
      <c r="G150" s="6">
        <v>0.0063226959050564574</v>
      </c>
      <c r="H150" s="6">
        <v>0.005047893918743004</v>
      </c>
      <c r="I150" s="6">
        <v>0.003778254506091256</v>
      </c>
      <c r="J150" s="6">
        <v>0.0025137463701122393</v>
      </c>
      <c r="K150" s="6">
        <v>0.001254338466281796</v>
      </c>
      <c r="L150" s="1">
        <v>17.7999999999999</v>
      </c>
      <c r="M150" s="92">
        <f t="shared" si="6"/>
        <v>-0.0070663128801139894</v>
      </c>
      <c r="N150" s="92">
        <f t="shared" si="6"/>
        <v>-0.0031201511537787266</v>
      </c>
      <c r="O150" s="92">
        <f t="shared" si="7"/>
        <v>0.0008260105725565362</v>
      </c>
      <c r="P150" s="92">
        <f t="shared" si="7"/>
        <v>0.004772172298891799</v>
      </c>
      <c r="Q150" s="92">
        <f t="shared" si="7"/>
        <v>0.008718334025227061</v>
      </c>
      <c r="R150" s="92">
        <f t="shared" si="7"/>
        <v>0.012664495751562324</v>
      </c>
      <c r="S150" s="92">
        <f t="shared" si="7"/>
        <v>0.016610657477897587</v>
      </c>
      <c r="T150" s="92">
        <f t="shared" si="7"/>
        <v>0.02055681920423285</v>
      </c>
      <c r="U150" s="6"/>
      <c r="V150" s="6"/>
      <c r="W150" s="6"/>
      <c r="X150" s="6"/>
    </row>
    <row r="151" spans="1:24" s="3" customFormat="1" ht="11.25">
      <c r="A151" s="1">
        <v>17.9999999999999</v>
      </c>
      <c r="B151" s="6">
        <v>0.01294030963800688</v>
      </c>
      <c r="C151" s="6">
        <v>0.01162209886810362</v>
      </c>
      <c r="D151" s="6">
        <v>0.010309350451007209</v>
      </c>
      <c r="E151" s="6">
        <v>0.009002030504874924</v>
      </c>
      <c r="F151" s="6">
        <v>0.007700105427501918</v>
      </c>
      <c r="G151" s="6">
        <v>0.006403541893442255</v>
      </c>
      <c r="H151" s="6">
        <v>0.005112306851165403</v>
      </c>
      <c r="I151" s="6">
        <v>0.00382636752024773</v>
      </c>
      <c r="J151" s="6">
        <v>0.002545691388598486</v>
      </c>
      <c r="K151" s="6">
        <v>0.001270246209719768</v>
      </c>
      <c r="L151" s="1">
        <v>17.9999999999999</v>
      </c>
      <c r="M151" s="92">
        <f t="shared" si="6"/>
        <v>-0.007144660837726042</v>
      </c>
      <c r="N151" s="92">
        <f t="shared" si="6"/>
        <v>-0.003199078311921932</v>
      </c>
      <c r="O151" s="92">
        <f t="shared" si="7"/>
        <v>0.0007465042138821777</v>
      </c>
      <c r="P151" s="92">
        <f t="shared" si="7"/>
        <v>0.004692086739686288</v>
      </c>
      <c r="Q151" s="92">
        <f t="shared" si="7"/>
        <v>0.008637669265490398</v>
      </c>
      <c r="R151" s="92">
        <f t="shared" si="7"/>
        <v>0.012583251791294508</v>
      </c>
      <c r="S151" s="92">
        <f t="shared" si="7"/>
        <v>0.016528834317098617</v>
      </c>
      <c r="T151" s="92">
        <f t="shared" si="7"/>
        <v>0.020474416842902726</v>
      </c>
      <c r="U151" s="6"/>
      <c r="V151" s="6"/>
      <c r="W151" s="6"/>
      <c r="X151" s="6"/>
    </row>
    <row r="152" spans="1:24" s="3" customFormat="1" ht="11.25">
      <c r="A152" s="1">
        <v>18.1999999999999</v>
      </c>
      <c r="B152" s="6">
        <v>0.013107269074195464</v>
      </c>
      <c r="C152" s="6">
        <v>0.01177173505098708</v>
      </c>
      <c r="D152" s="6">
        <v>0.0104418062673096</v>
      </c>
      <c r="E152" s="6">
        <v>0.009117447509253631</v>
      </c>
      <c r="F152" s="6">
        <v>0.007798623857260101</v>
      </c>
      <c r="G152" s="6">
        <v>0.006485300683051126</v>
      </c>
      <c r="H152" s="6">
        <v>0.005177443646599187</v>
      </c>
      <c r="I152" s="6">
        <v>0.0038750186931340498</v>
      </c>
      <c r="J152" s="6">
        <v>0.002577992050186934</v>
      </c>
      <c r="K152" s="6">
        <v>0.0012863302246713328</v>
      </c>
      <c r="L152" s="1">
        <v>18.1999999999999</v>
      </c>
      <c r="M152" s="92">
        <f t="shared" si="6"/>
        <v>-0.007222985799565379</v>
      </c>
      <c r="N152" s="92">
        <f t="shared" si="6"/>
        <v>-0.0032779823042922815</v>
      </c>
      <c r="O152" s="92">
        <f t="shared" si="7"/>
        <v>0.0006670211909808151</v>
      </c>
      <c r="P152" s="92">
        <f t="shared" si="7"/>
        <v>0.0046120246862539115</v>
      </c>
      <c r="Q152" s="92">
        <f t="shared" si="7"/>
        <v>0.008557028181527008</v>
      </c>
      <c r="R152" s="92">
        <f t="shared" si="7"/>
        <v>0.012502031676800106</v>
      </c>
      <c r="S152" s="92">
        <f t="shared" si="7"/>
        <v>0.016447035172073205</v>
      </c>
      <c r="T152" s="92">
        <f t="shared" si="7"/>
        <v>0.0203920386673463</v>
      </c>
      <c r="U152" s="6"/>
      <c r="V152" s="6"/>
      <c r="W152" s="6"/>
      <c r="X152" s="6"/>
    </row>
    <row r="153" spans="1:24" s="3" customFormat="1" ht="11.25">
      <c r="A153" s="1">
        <v>18.3999999999999</v>
      </c>
      <c r="B153" s="6">
        <v>0.013276155950928206</v>
      </c>
      <c r="C153" s="6">
        <v>0.011923090532797592</v>
      </c>
      <c r="D153" s="6">
        <v>0.010575776793921026</v>
      </c>
      <c r="E153" s="6">
        <v>0.009234178137785874</v>
      </c>
      <c r="F153" s="6">
        <v>0.007898258277695164</v>
      </c>
      <c r="G153" s="6">
        <v>0.0065679812334959835</v>
      </c>
      <c r="H153" s="6">
        <v>0.005243311328349256</v>
      </c>
      <c r="I153" s="6">
        <v>0.003924213185540294</v>
      </c>
      <c r="J153" s="6">
        <v>0.0026106517253294925</v>
      </c>
      <c r="K153" s="6">
        <v>0.0013025921618426016</v>
      </c>
      <c r="L153" s="1">
        <v>18.3999999999999</v>
      </c>
      <c r="M153" s="92">
        <f t="shared" si="6"/>
        <v>-0.007301287775754686</v>
      </c>
      <c r="N153" s="92">
        <f t="shared" si="6"/>
        <v>-0.0033568631410872962</v>
      </c>
      <c r="O153" s="92">
        <f t="shared" si="7"/>
        <v>0.0005875614935800941</v>
      </c>
      <c r="P153" s="92">
        <f t="shared" si="7"/>
        <v>0.004531986128247485</v>
      </c>
      <c r="Q153" s="92">
        <f t="shared" si="7"/>
        <v>0.008476410762914876</v>
      </c>
      <c r="R153" s="92">
        <f t="shared" si="7"/>
        <v>0.012420835397582266</v>
      </c>
      <c r="S153" s="92">
        <f t="shared" si="7"/>
        <v>0.016365260032249654</v>
      </c>
      <c r="T153" s="92">
        <f t="shared" si="7"/>
        <v>0.020309684666917047</v>
      </c>
      <c r="U153" s="6"/>
      <c r="V153" s="6"/>
      <c r="W153" s="6"/>
      <c r="X153" s="6"/>
    </row>
    <row r="154" spans="1:24" s="3" customFormat="1" ht="11.25">
      <c r="A154" s="1">
        <v>18.5999999999999</v>
      </c>
      <c r="B154" s="6">
        <v>0.013446990269443857</v>
      </c>
      <c r="C154" s="6">
        <v>0.012076182956909326</v>
      </c>
      <c r="D154" s="6">
        <v>0.010711277400615893</v>
      </c>
      <c r="E154" s="6">
        <v>0.009352235569059576</v>
      </c>
      <c r="F154" s="6">
        <v>0.007999019756807712</v>
      </c>
      <c r="G154" s="6">
        <v>0.006651592581011863</v>
      </c>
      <c r="H154" s="6">
        <v>0.005309916977965405</v>
      </c>
      <c r="I154" s="6">
        <v>0.0039739561997050804</v>
      </c>
      <c r="J154" s="6">
        <v>0.002643673810655904</v>
      </c>
      <c r="K154" s="6">
        <v>0.0013190336843187504</v>
      </c>
      <c r="L154" s="1">
        <v>18.5999999999999</v>
      </c>
      <c r="M154" s="92">
        <f t="shared" si="6"/>
        <v>-0.007379566776410712</v>
      </c>
      <c r="N154" s="92">
        <f t="shared" si="6"/>
        <v>-0.0034357208324985117</v>
      </c>
      <c r="O154" s="92">
        <f t="shared" si="7"/>
        <v>0.0005081251114136886</v>
      </c>
      <c r="P154" s="92">
        <f t="shared" si="7"/>
        <v>0.00445197105532589</v>
      </c>
      <c r="Q154" s="92">
        <f t="shared" si="7"/>
        <v>0.00839581699923809</v>
      </c>
      <c r="R154" s="92">
        <f t="shared" si="7"/>
        <v>0.01233966294315029</v>
      </c>
      <c r="S154" s="92">
        <f t="shared" si="7"/>
        <v>0.01628350888706249</v>
      </c>
      <c r="T154" s="92">
        <f t="shared" si="7"/>
        <v>0.02022735483097469</v>
      </c>
      <c r="U154" s="6"/>
      <c r="V154" s="6"/>
      <c r="W154" s="6"/>
      <c r="X154" s="6"/>
    </row>
    <row r="155" spans="1:24" s="3" customFormat="1" ht="11.25">
      <c r="A155" s="1">
        <v>18.7999999999999</v>
      </c>
      <c r="B155" s="6">
        <v>0.013619792227342909</v>
      </c>
      <c r="C155" s="6">
        <v>0.012231030135517632</v>
      </c>
      <c r="D155" s="6">
        <v>0.010848323600372653</v>
      </c>
      <c r="E155" s="6">
        <v>0.009471633101107284</v>
      </c>
      <c r="F155" s="6">
        <v>0.008100919460077443</v>
      </c>
      <c r="G155" s="6">
        <v>0.006736143839079222</v>
      </c>
      <c r="H155" s="6">
        <v>0.00537726773568063</v>
      </c>
      <c r="I155" s="6">
        <v>0.004024252979600827</v>
      </c>
      <c r="J155" s="6">
        <v>0.002677061729136089</v>
      </c>
      <c r="K155" s="6">
        <v>0.0013356564676318325</v>
      </c>
      <c r="L155" s="1">
        <v>18.7999999999999</v>
      </c>
      <c r="M155" s="92">
        <f t="shared" si="6"/>
        <v>-0.007457822811644272</v>
      </c>
      <c r="N155" s="92">
        <f t="shared" si="6"/>
        <v>-0.0035145553887114904</v>
      </c>
      <c r="O155" s="92">
        <f t="shared" si="7"/>
        <v>0.00042871203422129104</v>
      </c>
      <c r="P155" s="92">
        <f t="shared" si="7"/>
        <v>0.004371979457154072</v>
      </c>
      <c r="Q155" s="92">
        <f t="shared" si="7"/>
        <v>0.008315246880086854</v>
      </c>
      <c r="R155" s="92">
        <f t="shared" si="7"/>
        <v>0.012258514303019635</v>
      </c>
      <c r="S155" s="92">
        <f t="shared" si="7"/>
        <v>0.016201781725952418</v>
      </c>
      <c r="T155" s="92">
        <f t="shared" si="7"/>
        <v>0.020145049148885198</v>
      </c>
      <c r="U155" s="6"/>
      <c r="V155" s="6"/>
      <c r="W155" s="6"/>
      <c r="X155" s="6"/>
    </row>
    <row r="156" spans="1:24" s="3" customFormat="1" ht="11.25">
      <c r="A156" s="1">
        <v>18.9999999999999</v>
      </c>
      <c r="B156" s="6">
        <v>0.013794582220713801</v>
      </c>
      <c r="C156" s="6">
        <v>0.012387650051384433</v>
      </c>
      <c r="D156" s="6">
        <v>0.010986931050781365</v>
      </c>
      <c r="E156" s="6">
        <v>0.00959238415251669</v>
      </c>
      <c r="F156" s="6">
        <v>0.008203968651315237</v>
      </c>
      <c r="G156" s="6">
        <v>0.006821644199054041</v>
      </c>
      <c r="H156" s="6">
        <v>0.005445370800853786</v>
      </c>
      <c r="I156" s="6">
        <v>0.004075108811221495</v>
      </c>
      <c r="J156" s="6">
        <v>0.0027108189302436467</v>
      </c>
      <c r="K156" s="6">
        <v>0.00135246219982894</v>
      </c>
      <c r="L156" s="1">
        <v>18.9999999999999</v>
      </c>
      <c r="M156" s="92">
        <f t="shared" si="6"/>
        <v>-0.0075360558915602395</v>
      </c>
      <c r="N156" s="92">
        <f t="shared" si="6"/>
        <v>-0.0035933668199058084</v>
      </c>
      <c r="O156" s="92">
        <f t="shared" si="7"/>
        <v>0.00034932225174862276</v>
      </c>
      <c r="P156" s="92">
        <f t="shared" si="7"/>
        <v>0.0042920113234030536</v>
      </c>
      <c r="Q156" s="92">
        <f t="shared" si="7"/>
        <v>0.008234700395057484</v>
      </c>
      <c r="R156" s="92">
        <f t="shared" si="7"/>
        <v>0.012177389466711916</v>
      </c>
      <c r="S156" s="92">
        <f t="shared" si="7"/>
        <v>0.016120078538366348</v>
      </c>
      <c r="T156" s="92">
        <f t="shared" si="7"/>
        <v>0.02006276761002078</v>
      </c>
      <c r="U156" s="6"/>
      <c r="V156" s="6"/>
      <c r="W156" s="6"/>
      <c r="X156" s="6"/>
    </row>
    <row r="157" spans="1:24" s="3" customFormat="1" ht="11.25">
      <c r="A157" s="1">
        <v>19.1999999999999</v>
      </c>
      <c r="B157" s="6">
        <v>0.013971380846286964</v>
      </c>
      <c r="C157" s="6">
        <v>0.012546060859605109</v>
      </c>
      <c r="D157" s="6">
        <v>0.011127115555467438</v>
      </c>
      <c r="E157" s="6">
        <v>0.009714502263552898</v>
      </c>
      <c r="F157" s="6">
        <v>0.008308178693523346</v>
      </c>
      <c r="G157" s="6">
        <v>0.006908102930803212</v>
      </c>
      <c r="H157" s="6">
        <v>0.005514233432415295</v>
      </c>
      <c r="I157" s="6">
        <v>0.004126529022871814</v>
      </c>
      <c r="J157" s="6">
        <v>0.002744948890119855</v>
      </c>
      <c r="K157" s="6">
        <v>0.0013694525815403844</v>
      </c>
      <c r="L157" s="1">
        <v>19.1999999999999</v>
      </c>
      <c r="M157" s="92">
        <f t="shared" si="6"/>
        <v>-0.007614266026257572</v>
      </c>
      <c r="N157" s="92">
        <f t="shared" si="6"/>
        <v>-0.003672155136255081</v>
      </c>
      <c r="O157" s="92">
        <f t="shared" si="7"/>
        <v>0.00026995575374741046</v>
      </c>
      <c r="P157" s="92">
        <f t="shared" si="7"/>
        <v>0.004212066643749902</v>
      </c>
      <c r="Q157" s="92">
        <f t="shared" si="7"/>
        <v>0.008154177533752393</v>
      </c>
      <c r="R157" s="92">
        <f t="shared" si="7"/>
        <v>0.012096288423754886</v>
      </c>
      <c r="S157" s="92">
        <f t="shared" si="7"/>
        <v>0.016038399313757376</v>
      </c>
      <c r="T157" s="92">
        <f t="shared" si="7"/>
        <v>0.01998051020375987</v>
      </c>
      <c r="U157" s="6"/>
      <c r="V157" s="6"/>
      <c r="W157" s="6"/>
      <c r="X157" s="6"/>
    </row>
    <row r="158" spans="1:24" s="3" customFormat="1" ht="11.25">
      <c r="A158" s="1">
        <v>19.3999999999999</v>
      </c>
      <c r="B158" s="6">
        <v>0.014150208903623188</v>
      </c>
      <c r="C158" s="6">
        <v>0.012706280889402682</v>
      </c>
      <c r="D158" s="6">
        <v>0.011268893065536599</v>
      </c>
      <c r="E158" s="6">
        <v>0.00983800109729676</v>
      </c>
      <c r="F158" s="6">
        <v>0.008413561049767345</v>
      </c>
      <c r="G158" s="6">
        <v>0.0069955293833481305</v>
      </c>
      <c r="H158" s="6">
        <v>0.005583862949318286</v>
      </c>
      <c r="I158" s="6">
        <v>0.004178518985459754</v>
      </c>
      <c r="J158" s="6">
        <v>0.0027794551117393267</v>
      </c>
      <c r="K158" s="6">
        <v>0.0013866293260484687</v>
      </c>
      <c r="L158" s="1">
        <v>19.3999999999999</v>
      </c>
      <c r="M158" s="92">
        <f t="shared" si="6"/>
        <v>-0.007692453225829298</v>
      </c>
      <c r="N158" s="92">
        <f t="shared" si="6"/>
        <v>-0.0037509203479269507</v>
      </c>
      <c r="O158" s="92">
        <f t="shared" si="7"/>
        <v>0.00019061252997539712</v>
      </c>
      <c r="P158" s="92">
        <f t="shared" si="7"/>
        <v>0.004132145407877745</v>
      </c>
      <c r="Q158" s="92">
        <f t="shared" si="7"/>
        <v>0.008073678285780093</v>
      </c>
      <c r="R158" s="92">
        <f t="shared" si="7"/>
        <v>0.01201521116368244</v>
      </c>
      <c r="S158" s="92">
        <f t="shared" si="7"/>
        <v>0.01595674404158479</v>
      </c>
      <c r="T158" s="92">
        <f t="shared" si="7"/>
        <v>0.019898276919487135</v>
      </c>
      <c r="U158" s="6"/>
      <c r="V158" s="6"/>
      <c r="W158" s="6"/>
      <c r="X158" s="6"/>
    </row>
    <row r="159" spans="1:24" s="3" customFormat="1" ht="11.25">
      <c r="A159" s="1">
        <v>19.5999999999999</v>
      </c>
      <c r="B159" s="6">
        <v>0.014331087397329455</v>
      </c>
      <c r="C159" s="6">
        <v>0.01286832864594299</v>
      </c>
      <c r="D159" s="6">
        <v>0.011412279681035472</v>
      </c>
      <c r="E159" s="6">
        <v>0.009962894440794342</v>
      </c>
      <c r="F159" s="6">
        <v>0.008520127284055623</v>
      </c>
      <c r="G159" s="6">
        <v>0.007083932985513009</v>
      </c>
      <c r="H159" s="6">
        <v>0.005654266730992302</v>
      </c>
      <c r="I159" s="6">
        <v>0.004231084112790121</v>
      </c>
      <c r="J159" s="6">
        <v>0.0028143411250758964</v>
      </c>
      <c r="K159" s="6">
        <v>0.0014039941593561398</v>
      </c>
      <c r="L159" s="1">
        <v>19.5999999999999</v>
      </c>
      <c r="M159" s="92">
        <f t="shared" si="6"/>
        <v>-0.007770617500362527</v>
      </c>
      <c r="N159" s="92">
        <f t="shared" si="6"/>
        <v>-0.0038296624650830976</v>
      </c>
      <c r="O159" s="92">
        <f t="shared" si="7"/>
        <v>0.0001112925701963318</v>
      </c>
      <c r="P159" s="92">
        <f t="shared" si="7"/>
        <v>0.004052247605475762</v>
      </c>
      <c r="Q159" s="92">
        <f t="shared" si="7"/>
        <v>0.007993202640755192</v>
      </c>
      <c r="R159" s="92">
        <f t="shared" si="7"/>
        <v>0.01193415767603462</v>
      </c>
      <c r="S159" s="92">
        <f t="shared" si="7"/>
        <v>0.01587511271131405</v>
      </c>
      <c r="T159" s="92">
        <f t="shared" si="7"/>
        <v>0.019816067746593478</v>
      </c>
      <c r="U159" s="6"/>
      <c r="V159" s="6"/>
      <c r="W159" s="6"/>
      <c r="X159" s="6"/>
    </row>
    <row r="160" spans="1:24" s="3" customFormat="1" ht="11.25">
      <c r="A160" s="1">
        <v>19.7999999999999</v>
      </c>
      <c r="B160" s="6">
        <v>0.014514037539310111</v>
      </c>
      <c r="C160" s="6">
        <v>0.013032222812177936</v>
      </c>
      <c r="D160" s="6">
        <v>0.011557291652433915</v>
      </c>
      <c r="E160" s="6">
        <v>0.010089196206222865</v>
      </c>
      <c r="F160" s="6">
        <v>0.008627889062230895</v>
      </c>
      <c r="G160" s="6">
        <v>0.007173323246581572</v>
      </c>
      <c r="H160" s="6">
        <v>0.005725452217802524</v>
      </c>
      <c r="I160" s="6">
        <v>0.004284229861861422</v>
      </c>
      <c r="J160" s="6">
        <v>0.002849610487270169</v>
      </c>
      <c r="K160" s="6">
        <v>0.001421548820256223</v>
      </c>
      <c r="L160" s="1">
        <v>19.7999999999999</v>
      </c>
      <c r="M160" s="92">
        <f t="shared" si="6"/>
        <v>-0.00784875885993846</v>
      </c>
      <c r="N160" s="92">
        <f t="shared" si="6"/>
        <v>-0.00390838149787925</v>
      </c>
      <c r="O160" s="92">
        <f t="shared" si="7"/>
        <v>3.199586417995977E-05</v>
      </c>
      <c r="P160" s="92">
        <f t="shared" si="7"/>
        <v>0.003972373226239169</v>
      </c>
      <c r="Q160" s="92">
        <f t="shared" si="7"/>
        <v>0.007912750588298378</v>
      </c>
      <c r="R160" s="92">
        <f t="shared" si="7"/>
        <v>0.01185312795035759</v>
      </c>
      <c r="S160" s="92">
        <f t="shared" si="7"/>
        <v>0.0157935053124168</v>
      </c>
      <c r="T160" s="92">
        <f t="shared" si="7"/>
        <v>0.019733882674476007</v>
      </c>
      <c r="U160" s="6"/>
      <c r="V160" s="6"/>
      <c r="W160" s="6"/>
      <c r="X160" s="6"/>
    </row>
    <row r="161" spans="1:24" s="3" customFormat="1" ht="11.25">
      <c r="A161" s="1">
        <v>19.9999999999999</v>
      </c>
      <c r="B161" s="6">
        <v>0.01469908075104854</v>
      </c>
      <c r="C161" s="6">
        <v>0.013197982250712309</v>
      </c>
      <c r="D161" s="6">
        <v>0.01170394538212514</v>
      </c>
      <c r="E161" s="6">
        <v>0.01021692043206954</v>
      </c>
      <c r="F161" s="6">
        <v>0.008736858152870675</v>
      </c>
      <c r="G161" s="6">
        <v>0.0072637097569595846</v>
      </c>
      <c r="H161" s="6">
        <v>0.005797426911512421</v>
      </c>
      <c r="I161" s="6">
        <v>0.004337961733164462</v>
      </c>
      <c r="J161" s="6">
        <v>0.0028852667827976874</v>
      </c>
      <c r="K161" s="6">
        <v>0.0014392950604007256</v>
      </c>
      <c r="L161" s="1">
        <v>19.9999999999999</v>
      </c>
      <c r="M161" s="92">
        <f t="shared" si="6"/>
        <v>-0.007926877314632376</v>
      </c>
      <c r="N161" s="92">
        <f t="shared" si="6"/>
        <v>-0.0039870774564651715</v>
      </c>
      <c r="O161" s="92">
        <f t="shared" si="7"/>
        <v>-4.727759829796633E-05</v>
      </c>
      <c r="P161" s="92">
        <f t="shared" si="7"/>
        <v>0.003892522259869239</v>
      </c>
      <c r="Q161" s="92">
        <f t="shared" si="7"/>
        <v>0.007832322118036444</v>
      </c>
      <c r="R161" s="92">
        <f t="shared" si="7"/>
        <v>0.01177212197620365</v>
      </c>
      <c r="S161" s="92">
        <f t="shared" si="7"/>
        <v>0.015711921834370854</v>
      </c>
      <c r="T161" s="92">
        <f t="shared" si="7"/>
        <v>0.01965172169253806</v>
      </c>
      <c r="U161" s="6"/>
      <c r="V161" s="6"/>
      <c r="W161" s="6"/>
      <c r="X161" s="6"/>
    </row>
    <row r="162" spans="1:24" s="3" customFormat="1" ht="11.25">
      <c r="A162" s="1">
        <v>20.1999999999999</v>
      </c>
      <c r="B162" s="6">
        <v>0.014886238665921592</v>
      </c>
      <c r="C162" s="6">
        <v>0.013365626005696157</v>
      </c>
      <c r="D162" s="6">
        <v>0.011852257425945232</v>
      </c>
      <c r="E162" s="6">
        <v>0.010346081284324727</v>
      </c>
      <c r="F162" s="6">
        <v>0.008847046428197836</v>
      </c>
      <c r="G162" s="6">
        <v>0.007355102188844123</v>
      </c>
      <c r="H162" s="6">
        <v>0.0058701983757505505</v>
      </c>
      <c r="I162" s="6">
        <v>0.0043922852709831605</v>
      </c>
      <c r="J162" s="6">
        <v>0.0029213136236380505</v>
      </c>
      <c r="K162" s="6">
        <v>0.001457234644370364</v>
      </c>
      <c r="L162" s="1">
        <v>20.1999999999999</v>
      </c>
      <c r="M162" s="92">
        <f t="shared" si="6"/>
        <v>-0.008004972874513664</v>
      </c>
      <c r="N162" s="92">
        <f t="shared" si="6"/>
        <v>-0.004065750350984687</v>
      </c>
      <c r="O162" s="92">
        <f t="shared" si="7"/>
        <v>-0.0001265278274557109</v>
      </c>
      <c r="P162" s="92">
        <f t="shared" si="7"/>
        <v>0.003812694696073265</v>
      </c>
      <c r="Q162" s="92">
        <f t="shared" si="7"/>
        <v>0.0077519172196022414</v>
      </c>
      <c r="R162" s="92">
        <f t="shared" si="7"/>
        <v>0.011691139743131218</v>
      </c>
      <c r="S162" s="92">
        <f t="shared" si="7"/>
        <v>0.015630362266660196</v>
      </c>
      <c r="T162" s="92">
        <f t="shared" si="7"/>
        <v>0.019569584790189172</v>
      </c>
      <c r="U162" s="6"/>
      <c r="V162" s="6"/>
      <c r="W162" s="6"/>
      <c r="X162" s="6"/>
    </row>
    <row r="163" spans="1:24" s="3" customFormat="1" ht="11.25">
      <c r="A163" s="1">
        <v>20.3999999999999</v>
      </c>
      <c r="B163" s="6">
        <v>0.015075533131550023</v>
      </c>
      <c r="C163" s="6">
        <v>0.013535173304745551</v>
      </c>
      <c r="D163" s="6">
        <v>0.012002244494714591</v>
      </c>
      <c r="E163" s="6">
        <v>0.010476693057691479</v>
      </c>
      <c r="F163" s="6">
        <v>0.008958465865003063</v>
      </c>
      <c r="G163" s="6">
        <v>0.0074475102969010195</v>
      </c>
      <c r="H163" s="6">
        <v>0.005943774236482628</v>
      </c>
      <c r="I163" s="6">
        <v>0.004447206063698453</v>
      </c>
      <c r="J163" s="6">
        <v>0.0029577546494455246</v>
      </c>
      <c r="K163" s="6">
        <v>0.0014753693497445825</v>
      </c>
      <c r="L163" s="1">
        <v>20.3999999999999</v>
      </c>
      <c r="M163" s="92">
        <f t="shared" si="6"/>
        <v>-0.008083045549645798</v>
      </c>
      <c r="N163" s="92">
        <f t="shared" si="6"/>
        <v>-0.004144400191575671</v>
      </c>
      <c r="O163" s="92">
        <f aca="true" t="shared" si="8" ref="O163:U180">+(O$5-$B$2*$A163)/($B$4+$B$3*$A163)</f>
        <v>-0.00020575483350554388</v>
      </c>
      <c r="P163" s="92">
        <f t="shared" si="8"/>
        <v>0.0037328905245645827</v>
      </c>
      <c r="Q163" s="92">
        <f t="shared" si="8"/>
        <v>0.007671535882634709</v>
      </c>
      <c r="R163" s="92">
        <f t="shared" si="8"/>
        <v>0.011610181240704837</v>
      </c>
      <c r="S163" s="92">
        <f t="shared" si="8"/>
        <v>0.015548826598774964</v>
      </c>
      <c r="T163" s="92">
        <f t="shared" si="8"/>
        <v>0.01948747195684509</v>
      </c>
      <c r="U163" s="92">
        <f t="shared" si="8"/>
        <v>0.023426117314915215</v>
      </c>
      <c r="V163" s="6"/>
      <c r="W163" s="6"/>
      <c r="X163" s="6"/>
    </row>
    <row r="164" spans="1:24" s="3" customFormat="1" ht="11.25">
      <c r="A164" s="1">
        <v>20.5999999999999</v>
      </c>
      <c r="B164" s="6">
        <v>0.015266986212180044</v>
      </c>
      <c r="C164" s="6">
        <v>0.013706643560887225</v>
      </c>
      <c r="D164" s="6">
        <v>0.01215392345579711</v>
      </c>
      <c r="E164" s="6">
        <v>0.01060877017680788</v>
      </c>
      <c r="F164" s="6">
        <v>0.009071128545575995</v>
      </c>
      <c r="G164" s="6">
        <v>0.007540943918947831</v>
      </c>
      <c r="H164" s="6">
        <v>0.006018162182486712</v>
      </c>
      <c r="I164" s="6">
        <v>0.004502729744093618</v>
      </c>
      <c r="J164" s="6">
        <v>0.0029945935277200554</v>
      </c>
      <c r="K164" s="6">
        <v>0.0014937009671715162</v>
      </c>
      <c r="L164" s="1">
        <v>20.5999999999999</v>
      </c>
      <c r="M164" s="92">
        <f t="shared" si="6"/>
        <v>-0.008161095350086361</v>
      </c>
      <c r="N164" s="92">
        <f t="shared" si="6"/>
        <v>-0.0042230269883700555</v>
      </c>
      <c r="O164" s="92">
        <f t="shared" si="8"/>
        <v>-0.0002849586266537511</v>
      </c>
      <c r="P164" s="92">
        <f t="shared" si="8"/>
        <v>0.0036531097350625537</v>
      </c>
      <c r="Q164" s="92">
        <f t="shared" si="8"/>
        <v>0.007591178096778858</v>
      </c>
      <c r="R164" s="92">
        <f t="shared" si="8"/>
        <v>0.011529246458495164</v>
      </c>
      <c r="S164" s="92">
        <f t="shared" si="8"/>
        <v>0.015467314820211468</v>
      </c>
      <c r="T164" s="92">
        <f t="shared" si="8"/>
        <v>0.019405383181927773</v>
      </c>
      <c r="U164" s="92">
        <f t="shared" si="8"/>
        <v>0.02334345154364408</v>
      </c>
      <c r="V164" s="6"/>
      <c r="W164" s="6"/>
      <c r="X164" s="6"/>
    </row>
    <row r="165" spans="1:24" s="3" customFormat="1" ht="11.25">
      <c r="A165" s="1">
        <v>20.7999999999999</v>
      </c>
      <c r="B165" s="6">
        <v>0.01546062019110272</v>
      </c>
      <c r="C165" s="6">
        <v>0.013880056374533085</v>
      </c>
      <c r="D165" s="6">
        <v>0.012307311334682498</v>
      </c>
      <c r="E165" s="6">
        <v>0.010742327197486705</v>
      </c>
      <c r="F165" s="6">
        <v>0.009185046658648945</v>
      </c>
      <c r="G165" s="6">
        <v>0.007635412976645501</v>
      </c>
      <c r="H165" s="6">
        <v>0.006093369965834027</v>
      </c>
      <c r="I165" s="6">
        <v>0.004558861989662912</v>
      </c>
      <c r="J165" s="6">
        <v>0.003031833953979928</v>
      </c>
      <c r="K165" s="6">
        <v>0.0015122313004385147</v>
      </c>
      <c r="L165" s="1">
        <v>20.7999999999999</v>
      </c>
      <c r="M165" s="92">
        <f aca="true" t="shared" si="9" ref="M165:N184">+(M$5-$B$2*$A165)/($B$4+$B$3*$A165)</f>
        <v>-0.008239122285887046</v>
      </c>
      <c r="N165" s="92">
        <f t="shared" si="9"/>
        <v>-0.004301630751493845</v>
      </c>
      <c r="O165" s="92">
        <f t="shared" si="8"/>
        <v>-0.0003641392171006443</v>
      </c>
      <c r="P165" s="92">
        <f t="shared" si="8"/>
        <v>0.003573352317292557</v>
      </c>
      <c r="Q165" s="92">
        <f t="shared" si="8"/>
        <v>0.007510843851685758</v>
      </c>
      <c r="R165" s="92">
        <f t="shared" si="8"/>
        <v>0.01144833538607896</v>
      </c>
      <c r="S165" s="92">
        <f t="shared" si="8"/>
        <v>0.01538582692047216</v>
      </c>
      <c r="T165" s="92">
        <f t="shared" si="8"/>
        <v>0.01932331845486536</v>
      </c>
      <c r="U165" s="92">
        <f t="shared" si="8"/>
        <v>0.02326080998925856</v>
      </c>
      <c r="V165" s="6"/>
      <c r="W165" s="6"/>
      <c r="X165" s="6"/>
    </row>
    <row r="166" spans="1:24" s="3" customFormat="1" ht="11.25">
      <c r="A166" s="1">
        <v>20.9999999999999</v>
      </c>
      <c r="B166" s="6">
        <v>0.015656457573106745</v>
      </c>
      <c r="C166" s="6">
        <v>0.014055431535480474</v>
      </c>
      <c r="D166" s="6">
        <v>0.012462425316587854</v>
      </c>
      <c r="E166" s="6">
        <v>0.010877378807969034</v>
      </c>
      <c r="F166" s="6">
        <v>0.00930023250035026</v>
      </c>
      <c r="G166" s="6">
        <v>0.0077309274761962615</v>
      </c>
      <c r="H166" s="6">
        <v>0.0061694054023734525</v>
      </c>
      <c r="I166" s="6">
        <v>0.0046156085229220245</v>
      </c>
      <c r="J166" s="6">
        <v>0.0030694796519350437</v>
      </c>
      <c r="K166" s="6">
        <v>0.0015309621665427129</v>
      </c>
      <c r="L166" s="1">
        <v>20.9999999999999</v>
      </c>
      <c r="M166" s="92">
        <f t="shared" si="9"/>
        <v>-0.00831712636709365</v>
      </c>
      <c r="N166" s="92">
        <f t="shared" si="9"/>
        <v>-0.0043802114910671</v>
      </c>
      <c r="O166" s="92">
        <f t="shared" si="8"/>
        <v>-0.0004432966150405495</v>
      </c>
      <c r="P166" s="92">
        <f t="shared" si="8"/>
        <v>0.003493618260986001</v>
      </c>
      <c r="Q166" s="92">
        <f t="shared" si="8"/>
        <v>0.007430533137012552</v>
      </c>
      <c r="R166" s="92">
        <f t="shared" si="8"/>
        <v>0.011367448013039102</v>
      </c>
      <c r="S166" s="92">
        <f t="shared" si="8"/>
        <v>0.015304362889065653</v>
      </c>
      <c r="T166" s="92">
        <f t="shared" si="8"/>
        <v>0.019241277765092202</v>
      </c>
      <c r="U166" s="92">
        <f t="shared" si="8"/>
        <v>0.023178192641118756</v>
      </c>
      <c r="V166" s="6"/>
      <c r="W166" s="6"/>
      <c r="X166" s="6"/>
    </row>
    <row r="167" spans="1:24" s="3" customFormat="1" ht="11.25">
      <c r="A167" s="1">
        <v>21.1999999999999</v>
      </c>
      <c r="B167" s="6">
        <v>0.015854521086968512</v>
      </c>
      <c r="C167" s="6">
        <v>0.014232789024941602</v>
      </c>
      <c r="D167" s="6">
        <v>0.012619282748081558</v>
      </c>
      <c r="E167" s="6">
        <v>0.011013939830194455</v>
      </c>
      <c r="F167" s="6">
        <v>0.0094166984751695</v>
      </c>
      <c r="G167" s="6">
        <v>0.007827497509049531</v>
      </c>
      <c r="H167" s="6">
        <v>0.00624627637222101</v>
      </c>
      <c r="I167" s="6">
        <v>0.004672975111721337</v>
      </c>
      <c r="J167" s="6">
        <v>0.0031075343736614983</v>
      </c>
      <c r="K167" s="6">
        <v>0.001549895395761977</v>
      </c>
      <c r="L167" s="1">
        <v>21.1999999999999</v>
      </c>
      <c r="M167" s="92">
        <f t="shared" si="9"/>
        <v>-0.008395107603746095</v>
      </c>
      <c r="N167" s="92">
        <f t="shared" si="9"/>
        <v>-0.004458769217203964</v>
      </c>
      <c r="O167" s="92">
        <f t="shared" si="8"/>
        <v>-0.0005224308306618319</v>
      </c>
      <c r="P167" s="92">
        <f t="shared" si="8"/>
        <v>0.0034139075558802996</v>
      </c>
      <c r="Q167" s="92">
        <f t="shared" si="8"/>
        <v>0.007350245942422431</v>
      </c>
      <c r="R167" s="92">
        <f t="shared" si="8"/>
        <v>0.011286584328964563</v>
      </c>
      <c r="S167" s="92">
        <f t="shared" si="8"/>
        <v>0.015222922715506695</v>
      </c>
      <c r="T167" s="92">
        <f t="shared" si="8"/>
        <v>0.019159261102048828</v>
      </c>
      <c r="U167" s="92">
        <f t="shared" si="8"/>
        <v>0.023095599488590957</v>
      </c>
      <c r="V167" s="6"/>
      <c r="W167" s="6"/>
      <c r="X167" s="6"/>
    </row>
    <row r="168" spans="1:24" s="3" customFormat="1" ht="11.25">
      <c r="A168" s="1">
        <v>21.3999999999999</v>
      </c>
      <c r="B168" s="6">
        <v>0.016054833687978883</v>
      </c>
      <c r="C168" s="6">
        <v>0.01441214901760153</v>
      </c>
      <c r="D168" s="6">
        <v>0.0127779011387288</v>
      </c>
      <c r="E168" s="6">
        <v>0.011152025221087117</v>
      </c>
      <c r="F168" s="6">
        <v>0.009534457096933801</v>
      </c>
      <c r="G168" s="6">
        <v>0.007925133252615275</v>
      </c>
      <c r="H168" s="6">
        <v>0.006323990820253951</v>
      </c>
      <c r="I168" s="6">
        <v>0.004730967569561654</v>
      </c>
      <c r="J168" s="6">
        <v>0.0031460018997772113</v>
      </c>
      <c r="K168" s="6">
        <v>0.0015690328317261061</v>
      </c>
      <c r="L168" s="1">
        <v>21.3999999999999</v>
      </c>
      <c r="M168" s="92">
        <f t="shared" si="9"/>
        <v>-0.008473066005878415</v>
      </c>
      <c r="N168" s="92">
        <f t="shared" si="9"/>
        <v>-0.00453730394001265</v>
      </c>
      <c r="O168" s="92">
        <f t="shared" si="8"/>
        <v>-0.000601541874146884</v>
      </c>
      <c r="P168" s="92">
        <f t="shared" si="8"/>
        <v>0.0033342201917188814</v>
      </c>
      <c r="Q168" s="92">
        <f t="shared" si="8"/>
        <v>0.007269982257584647</v>
      </c>
      <c r="R168" s="92">
        <f t="shared" si="8"/>
        <v>0.011205744323450412</v>
      </c>
      <c r="S168" s="92">
        <f t="shared" si="8"/>
        <v>0.015141506389316177</v>
      </c>
      <c r="T168" s="92">
        <f t="shared" si="8"/>
        <v>0.019077268455181942</v>
      </c>
      <c r="U168" s="92">
        <f t="shared" si="8"/>
        <v>0.02301303052104771</v>
      </c>
      <c r="V168" s="6"/>
      <c r="W168" s="6"/>
      <c r="X168" s="6"/>
    </row>
    <row r="169" spans="1:24" s="3" customFormat="1" ht="11.25">
      <c r="A169" s="1">
        <v>21.5999999999999</v>
      </c>
      <c r="B169" s="6">
        <v>0.01625741856050712</v>
      </c>
      <c r="C169" s="6">
        <v>0.014593531883705014</v>
      </c>
      <c r="D169" s="6">
        <v>0.012938298162759012</v>
      </c>
      <c r="E169" s="6">
        <v>0.01129165007385785</v>
      </c>
      <c r="F169" s="6">
        <v>0.009653520989795541</v>
      </c>
      <c r="G169" s="6">
        <v>0.008023844970984836</v>
      </c>
      <c r="H169" s="6">
        <v>0.006402556756609418</v>
      </c>
      <c r="I169" s="6">
        <v>0.004789591755912392</v>
      </c>
      <c r="J169" s="6">
        <v>0.0031848860396185845</v>
      </c>
      <c r="K169" s="6">
        <v>0.001588376331488271</v>
      </c>
      <c r="L169" s="1">
        <v>21.5999999999999</v>
      </c>
      <c r="M169" s="92">
        <f t="shared" si="9"/>
        <v>-0.00855100158351877</v>
      </c>
      <c r="N169" s="92">
        <f t="shared" si="9"/>
        <v>-0.004615815669595453</v>
      </c>
      <c r="O169" s="92">
        <f t="shared" si="8"/>
        <v>-0.0006806297556721363</v>
      </c>
      <c r="P169" s="92">
        <f t="shared" si="8"/>
        <v>0.0032545561582511813</v>
      </c>
      <c r="Q169" s="92">
        <f t="shared" si="8"/>
        <v>0.007189742072174499</v>
      </c>
      <c r="R169" s="92">
        <f t="shared" si="8"/>
        <v>0.011124927986097816</v>
      </c>
      <c r="S169" s="92">
        <f t="shared" si="8"/>
        <v>0.015060113900021134</v>
      </c>
      <c r="T169" s="92">
        <f t="shared" si="8"/>
        <v>0.01899529981394445</v>
      </c>
      <c r="U169" s="92">
        <f t="shared" si="8"/>
        <v>0.022930485727867767</v>
      </c>
      <c r="V169" s="6"/>
      <c r="W169" s="6"/>
      <c r="X169" s="6"/>
    </row>
    <row r="170" spans="1:24" s="3" customFormat="1" ht="11.25">
      <c r="A170" s="1">
        <v>21.7999999999999</v>
      </c>
      <c r="B170" s="6">
        <v>0.016462299120603055</v>
      </c>
      <c r="C170" s="6">
        <v>0.0147769581911731</v>
      </c>
      <c r="D170" s="6">
        <v>0.013100491660755787</v>
      </c>
      <c r="E170" s="6">
        <v>0.01143282961932285</v>
      </c>
      <c r="F170" s="6">
        <v>0.009773902889231662</v>
      </c>
      <c r="G170" s="6">
        <v>0.008123643015659588</v>
      </c>
      <c r="H170" s="6">
        <v>0.006481982257187875</v>
      </c>
      <c r="I170" s="6">
        <v>0.004848853576532346</v>
      </c>
      <c r="J170" s="6">
        <v>0.0032241906314182684</v>
      </c>
      <c r="K170" s="6">
        <v>0.0016079277655967237</v>
      </c>
      <c r="L170" s="1">
        <v>21.7999999999999</v>
      </c>
      <c r="M170" s="92">
        <f t="shared" si="9"/>
        <v>-0.00862891434668946</v>
      </c>
      <c r="N170" s="92">
        <f t="shared" si="9"/>
        <v>-0.004694304416048763</v>
      </c>
      <c r="O170" s="92">
        <f t="shared" si="8"/>
        <v>-0.0007596944854080667</v>
      </c>
      <c r="P170" s="92">
        <f t="shared" si="8"/>
        <v>0.0031749154452326294</v>
      </c>
      <c r="Q170" s="92">
        <f t="shared" si="8"/>
        <v>0.007109525375873326</v>
      </c>
      <c r="R170" s="92">
        <f t="shared" si="8"/>
        <v>0.011044135306514023</v>
      </c>
      <c r="S170" s="92">
        <f t="shared" si="8"/>
        <v>0.014978745237154718</v>
      </c>
      <c r="T170" s="92">
        <f t="shared" si="8"/>
        <v>0.018913355167795413</v>
      </c>
      <c r="U170" s="92">
        <f t="shared" si="8"/>
        <v>0.02284796509843611</v>
      </c>
      <c r="V170" s="6"/>
      <c r="W170" s="6"/>
      <c r="X170" s="6"/>
    </row>
    <row r="171" spans="1:24" s="3" customFormat="1" ht="11.25">
      <c r="A171" s="1">
        <v>21.9999999999999</v>
      </c>
      <c r="B171" s="6">
        <v>0.01666949901863954</v>
      </c>
      <c r="C171" s="6">
        <v>0.01496244870775113</v>
      </c>
      <c r="D171" s="6">
        <v>0.01326449964137082</v>
      </c>
      <c r="E171" s="6">
        <v>0.011575579227240097</v>
      </c>
      <c r="F171" s="6">
        <v>0.00989561564305565</v>
      </c>
      <c r="G171" s="6">
        <v>0.008224537826288101</v>
      </c>
      <c r="H171" s="6">
        <v>0.006562275464161925</v>
      </c>
      <c r="I171" s="6">
        <v>0.004908758983793479</v>
      </c>
      <c r="J171" s="6">
        <v>0.0032639195424843176</v>
      </c>
      <c r="K171" s="6">
        <v>0.0016276890181669134</v>
      </c>
      <c r="L171" s="1">
        <v>21.9999999999999</v>
      </c>
      <c r="M171" s="92">
        <f t="shared" si="9"/>
        <v>-0.008706804305406896</v>
      </c>
      <c r="N171" s="92">
        <f t="shared" si="9"/>
        <v>-0.004772770189463043</v>
      </c>
      <c r="O171" s="92">
        <f t="shared" si="8"/>
        <v>-0.0008387360735191895</v>
      </c>
      <c r="P171" s="92">
        <f t="shared" si="8"/>
        <v>0.003095298042424664</v>
      </c>
      <c r="Q171" s="92">
        <f t="shared" si="8"/>
        <v>0.007029332158368517</v>
      </c>
      <c r="R171" s="92">
        <f t="shared" si="8"/>
        <v>0.01096336627431237</v>
      </c>
      <c r="S171" s="92">
        <f t="shared" si="8"/>
        <v>0.014897400390256225</v>
      </c>
      <c r="T171" s="92">
        <f t="shared" si="8"/>
        <v>0.01883143450620008</v>
      </c>
      <c r="U171" s="92">
        <f t="shared" si="8"/>
        <v>0.02276546862214393</v>
      </c>
      <c r="V171" s="6"/>
      <c r="W171" s="6"/>
      <c r="X171" s="6"/>
    </row>
    <row r="172" spans="1:24" s="3" customFormat="1" ht="11.25">
      <c r="A172" s="1">
        <v>22.1999999999999</v>
      </c>
      <c r="B172" s="6">
        <v>0.016879042141991662</v>
      </c>
      <c r="C172" s="6">
        <v>0.015150024403185023</v>
      </c>
      <c r="D172" s="6">
        <v>0.013430340283058893</v>
      </c>
      <c r="E172" s="6">
        <v>0.011719914407660936</v>
      </c>
      <c r="F172" s="6">
        <v>0.010018672212439876</v>
      </c>
      <c r="G172" s="6">
        <v>0.008326539931409957</v>
      </c>
      <c r="H172" s="6">
        <v>0.006643444586488937</v>
      </c>
      <c r="I172" s="6">
        <v>0.0049693139770065195</v>
      </c>
      <c r="J172" s="6">
        <v>0.0033040766693799265</v>
      </c>
      <c r="K172" s="6">
        <v>0.0016476619869536069</v>
      </c>
      <c r="L172" s="1">
        <v>22.1999999999999</v>
      </c>
      <c r="M172" s="92">
        <f t="shared" si="9"/>
        <v>-0.008784671469681649</v>
      </c>
      <c r="N172" s="92">
        <f t="shared" si="9"/>
        <v>-0.004851212999922865</v>
      </c>
      <c r="O172" s="92">
        <f t="shared" si="8"/>
        <v>-0.0009177545301640799</v>
      </c>
      <c r="P172" s="92">
        <f t="shared" si="8"/>
        <v>0.0030157039395947048</v>
      </c>
      <c r="Q172" s="92">
        <f t="shared" si="8"/>
        <v>0.0069491624093534895</v>
      </c>
      <c r="R172" s="92">
        <f t="shared" si="8"/>
        <v>0.010882620879112273</v>
      </c>
      <c r="S172" s="92">
        <f t="shared" si="8"/>
        <v>0.01481607934887106</v>
      </c>
      <c r="T172" s="92">
        <f t="shared" si="8"/>
        <v>0.018749537818629845</v>
      </c>
      <c r="U172" s="92">
        <f t="shared" si="8"/>
        <v>0.02268299628838863</v>
      </c>
      <c r="V172" s="6"/>
      <c r="W172" s="6"/>
      <c r="X172" s="6"/>
    </row>
    <row r="173" spans="1:24" s="3" customFormat="1" ht="11.25">
      <c r="A173" s="1">
        <v>22.3999999999999</v>
      </c>
      <c r="B173" s="6">
        <v>0.01709095261775911</v>
      </c>
      <c r="C173" s="6">
        <v>0.015339706451431324</v>
      </c>
      <c r="D173" s="6">
        <v>0.01359803193583879</v>
      </c>
      <c r="E173" s="6">
        <v>0.011865850812300939</v>
      </c>
      <c r="F173" s="6">
        <v>0.010143085672951814</v>
      </c>
      <c r="G173" s="6">
        <v>0.008429659949209025</v>
      </c>
      <c r="H173" s="6">
        <v>0.006725497900429717</v>
      </c>
      <c r="I173" s="6">
        <v>0.005030524602750075</v>
      </c>
      <c r="J173" s="6">
        <v>0.0033446659381048526</v>
      </c>
      <c r="K173" s="6">
        <v>0.0016678485834235532</v>
      </c>
      <c r="L173" s="1">
        <v>22.3999999999999</v>
      </c>
      <c r="M173" s="92">
        <f t="shared" si="9"/>
        <v>-0.008862515849518419</v>
      </c>
      <c r="N173" s="92">
        <f t="shared" si="9"/>
        <v>-0.00492963285750689</v>
      </c>
      <c r="O173" s="92">
        <f t="shared" si="8"/>
        <v>-0.0009967498654953621</v>
      </c>
      <c r="P173" s="92">
        <f t="shared" si="8"/>
        <v>0.002936133126516166</v>
      </c>
      <c r="Q173" s="92">
        <f t="shared" si="8"/>
        <v>0.006869016118527694</v>
      </c>
      <c r="R173" s="92">
        <f t="shared" si="8"/>
        <v>0.010801899110539222</v>
      </c>
      <c r="S173" s="92">
        <f t="shared" si="8"/>
        <v>0.01473478210255075</v>
      </c>
      <c r="T173" s="92">
        <f t="shared" si="8"/>
        <v>0.018667665094562278</v>
      </c>
      <c r="U173" s="92">
        <f t="shared" si="8"/>
        <v>0.022600548086573805</v>
      </c>
      <c r="V173" s="6"/>
      <c r="W173" s="6"/>
      <c r="X173" s="6"/>
    </row>
    <row r="174" spans="1:24" s="3" customFormat="1" ht="11.25">
      <c r="A174" s="1">
        <v>22.5999999999999</v>
      </c>
      <c r="B174" s="6">
        <v>0.017305254815528623</v>
      </c>
      <c r="C174" s="6">
        <v>0.015531516232898262</v>
      </c>
      <c r="D174" s="6">
        <v>0.013767593123077454</v>
      </c>
      <c r="E174" s="6">
        <v>0.012013404235927743</v>
      </c>
      <c r="F174" s="6">
        <v>0.010268869215602047</v>
      </c>
      <c r="G174" s="6">
        <v>0.008533908588274521</v>
      </c>
      <c r="H174" s="6">
        <v>0.0068084437500718405</v>
      </c>
      <c r="I174" s="6">
        <v>0.005092396955202146</v>
      </c>
      <c r="J174" s="6">
        <v>0.0033856913042777906</v>
      </c>
      <c r="K174" s="6">
        <v>0.0016882507328283246</v>
      </c>
      <c r="L174" s="1">
        <v>22.5999999999999</v>
      </c>
      <c r="M174" s="92">
        <f t="shared" si="9"/>
        <v>-0.008940337454916052</v>
      </c>
      <c r="N174" s="92">
        <f t="shared" si="9"/>
        <v>-0.005008029772287886</v>
      </c>
      <c r="O174" s="92">
        <f t="shared" si="8"/>
        <v>-0.0010757220896597203</v>
      </c>
      <c r="P174" s="92">
        <f t="shared" si="8"/>
        <v>0.002856585592968445</v>
      </c>
      <c r="Q174" s="92">
        <f t="shared" si="8"/>
        <v>0.006788893275596611</v>
      </c>
      <c r="R174" s="92">
        <f t="shared" si="8"/>
        <v>0.010721200958224777</v>
      </c>
      <c r="S174" s="92">
        <f t="shared" si="8"/>
        <v>0.014653508640852943</v>
      </c>
      <c r="T174" s="92">
        <f t="shared" si="8"/>
        <v>0.018585816323481108</v>
      </c>
      <c r="U174" s="92">
        <f t="shared" si="8"/>
        <v>0.022518124006109273</v>
      </c>
      <c r="V174" s="6"/>
      <c r="W174" s="6"/>
      <c r="X174" s="6"/>
    </row>
    <row r="175" spans="1:24" s="3" customFormat="1" ht="11.25">
      <c r="A175" s="1">
        <v>22.7999999999999</v>
      </c>
      <c r="B175" s="6">
        <v>0.017521973350177918</v>
      </c>
      <c r="C175" s="6">
        <v>0.01572547533671888</v>
      </c>
      <c r="D175" s="6">
        <v>0.013939042543298493</v>
      </c>
      <c r="E175" s="6">
        <v>0.012162590617766608</v>
      </c>
      <c r="F175" s="6">
        <v>0.010396036147904703</v>
      </c>
      <c r="G175" s="6">
        <v>0.008639296648370232</v>
      </c>
      <c r="H175" s="6">
        <v>0.006892290547857994</v>
      </c>
      <c r="I175" s="6">
        <v>0.0051549371764742944</v>
      </c>
      <c r="J175" s="6">
        <v>0.003427156753319866</v>
      </c>
      <c r="K175" s="6">
        <v>0.0017088703742774184</v>
      </c>
      <c r="L175" s="1">
        <v>22.7999999999999</v>
      </c>
      <c r="M175" s="92">
        <f t="shared" si="9"/>
        <v>-0.009018136295867552</v>
      </c>
      <c r="N175" s="92">
        <f t="shared" si="9"/>
        <v>-0.005086403754332731</v>
      </c>
      <c r="O175" s="92">
        <f t="shared" si="8"/>
        <v>-0.001154671212797908</v>
      </c>
      <c r="P175" s="92">
        <f t="shared" si="8"/>
        <v>0.002777061328736915</v>
      </c>
      <c r="Q175" s="92">
        <f t="shared" si="8"/>
        <v>0.006708793870271738</v>
      </c>
      <c r="R175" s="92">
        <f t="shared" si="8"/>
        <v>0.01064052641180656</v>
      </c>
      <c r="S175" s="92">
        <f t="shared" si="8"/>
        <v>0.014572258953341383</v>
      </c>
      <c r="T175" s="92">
        <f t="shared" si="8"/>
        <v>0.018503991494876203</v>
      </c>
      <c r="U175" s="92">
        <f t="shared" si="8"/>
        <v>0.022435724036411028</v>
      </c>
      <c r="V175" s="6"/>
      <c r="W175" s="6"/>
      <c r="X175" s="6"/>
    </row>
    <row r="176" spans="1:24" s="3" customFormat="1" ht="11.25">
      <c r="A176" s="1">
        <v>22.9999999999999</v>
      </c>
      <c r="B176" s="6">
        <v>0.0177411330847225</v>
      </c>
      <c r="C176" s="6">
        <v>0.015921605563057443</v>
      </c>
      <c r="D176" s="6">
        <v>0.014112399072015652</v>
      </c>
      <c r="E176" s="6">
        <v>0.012313426042924321</v>
      </c>
      <c r="F176" s="6">
        <v>0.010524599894950819</v>
      </c>
      <c r="G176" s="6">
        <v>0.008745835021212376</v>
      </c>
      <c r="H176" s="6">
        <v>0.006977046775119528</v>
      </c>
      <c r="I176" s="6">
        <v>0.005218151456948673</v>
      </c>
      <c r="J176" s="6">
        <v>0.003469066300639323</v>
      </c>
      <c r="K176" s="6">
        <v>0.00172970946081164</v>
      </c>
      <c r="L176" s="1">
        <v>22.9999999999999</v>
      </c>
      <c r="M176" s="92">
        <f t="shared" si="9"/>
        <v>-0.00909591238236007</v>
      </c>
      <c r="N176" s="92">
        <f t="shared" si="9"/>
        <v>-0.005164754813702403</v>
      </c>
      <c r="O176" s="92">
        <f t="shared" si="8"/>
        <v>-0.001233597245044736</v>
      </c>
      <c r="P176" s="92">
        <f t="shared" si="8"/>
        <v>0.002697560323612931</v>
      </c>
      <c r="Q176" s="92">
        <f t="shared" si="8"/>
        <v>0.006628717892270598</v>
      </c>
      <c r="R176" s="92">
        <f t="shared" si="8"/>
        <v>0.010559875460928264</v>
      </c>
      <c r="S176" s="92">
        <f t="shared" si="8"/>
        <v>0.014491033029585931</v>
      </c>
      <c r="T176" s="92">
        <f t="shared" si="8"/>
        <v>0.0184221905982436</v>
      </c>
      <c r="U176" s="92">
        <f t="shared" si="8"/>
        <v>0.022353348166901266</v>
      </c>
      <c r="V176" s="6"/>
      <c r="W176" s="6"/>
      <c r="X176" s="6"/>
    </row>
    <row r="177" spans="1:24" s="3" customFormat="1" ht="11.25">
      <c r="A177" s="1">
        <v>23.1999999999999</v>
      </c>
      <c r="B177" s="6">
        <v>0.01796275913320674</v>
      </c>
      <c r="C177" s="6">
        <v>0.01611992892545019</v>
      </c>
      <c r="D177" s="6">
        <v>0.01428768176359252</v>
      </c>
      <c r="E177" s="6">
        <v>0.012465926743832359</v>
      </c>
      <c r="F177" s="6">
        <v>0.010654574000495238</v>
      </c>
      <c r="G177" s="6">
        <v>0.00885353469125647</v>
      </c>
      <c r="H177" s="6">
        <v>0.007062720982615693</v>
      </c>
      <c r="I177" s="6">
        <v>0.005282046035618116</v>
      </c>
      <c r="J177" s="6">
        <v>0.0035114239918176133</v>
      </c>
      <c r="K177" s="6">
        <v>0.001750769959476879</v>
      </c>
      <c r="L177" s="1">
        <v>23.1999999999999</v>
      </c>
      <c r="M177" s="92">
        <f t="shared" si="9"/>
        <v>-0.009173665724374919</v>
      </c>
      <c r="N177" s="92">
        <f t="shared" si="9"/>
        <v>-0.005243082960452008</v>
      </c>
      <c r="O177" s="92">
        <f t="shared" si="8"/>
        <v>-0.0013125001965290984</v>
      </c>
      <c r="P177" s="92">
        <f t="shared" si="8"/>
        <v>0.002618082567393812</v>
      </c>
      <c r="Q177" s="92">
        <f t="shared" si="8"/>
        <v>0.006548665331316722</v>
      </c>
      <c r="R177" s="92">
        <f t="shared" si="8"/>
        <v>0.010479248095239632</v>
      </c>
      <c r="S177" s="92">
        <f t="shared" si="8"/>
        <v>0.014409830859162543</v>
      </c>
      <c r="T177" s="92">
        <f t="shared" si="8"/>
        <v>0.018340413623085455</v>
      </c>
      <c r="U177" s="92">
        <f t="shared" si="8"/>
        <v>0.022270996387008364</v>
      </c>
      <c r="V177" s="6"/>
      <c r="W177" s="6"/>
      <c r="X177" s="6"/>
    </row>
    <row r="178" spans="1:24" s="3" customFormat="1" ht="11.25">
      <c r="A178" s="1">
        <v>23.3999999999999</v>
      </c>
      <c r="B178" s="6">
        <v>0.018186876863637215</v>
      </c>
      <c r="C178" s="6">
        <v>0.016320467653178614</v>
      </c>
      <c r="D178" s="6">
        <v>0.01446490985312643</v>
      </c>
      <c r="E178" s="6">
        <v>0.012620109101707492</v>
      </c>
      <c r="F178" s="6">
        <v>0.010785972128055593</v>
      </c>
      <c r="G178" s="6">
        <v>0.00896240673649206</v>
      </c>
      <c r="H178" s="6">
        <v>0.007149321791077406</v>
      </c>
      <c r="I178" s="6">
        <v>0.005346627200428544</v>
      </c>
      <c r="J178" s="6">
        <v>0.0035542339027962934</v>
      </c>
      <c r="K178" s="6">
        <v>0.0017720538513979704</v>
      </c>
      <c r="L178" s="1">
        <v>23.3999999999999</v>
      </c>
      <c r="M178" s="92">
        <f t="shared" si="9"/>
        <v>-0.009251396331887575</v>
      </c>
      <c r="N178" s="92">
        <f t="shared" si="9"/>
        <v>-0.005321388204630768</v>
      </c>
      <c r="O178" s="92">
        <f t="shared" si="8"/>
        <v>-0.0013913800773739605</v>
      </c>
      <c r="P178" s="92">
        <f t="shared" si="8"/>
        <v>0.002538628049882847</v>
      </c>
      <c r="Q178" s="92">
        <f t="shared" si="8"/>
        <v>0.0064686361771396535</v>
      </c>
      <c r="R178" s="92">
        <f t="shared" si="8"/>
        <v>0.010398644304396461</v>
      </c>
      <c r="S178" s="92">
        <f t="shared" si="8"/>
        <v>0.014328652431653268</v>
      </c>
      <c r="T178" s="92">
        <f t="shared" si="8"/>
        <v>0.018258660558910074</v>
      </c>
      <c r="U178" s="92">
        <f t="shared" si="8"/>
        <v>0.022188668686166882</v>
      </c>
      <c r="V178" s="6"/>
      <c r="W178" s="6"/>
      <c r="X178" s="6"/>
    </row>
    <row r="179" spans="1:24" s="3" customFormat="1" ht="11.25">
      <c r="A179" s="1">
        <v>23.5999999999999</v>
      </c>
      <c r="B179" s="6">
        <v>0.01841351190096339</v>
      </c>
      <c r="C179" s="6">
        <v>0.016523244193679548</v>
      </c>
      <c r="D179" s="6">
        <v>0.014644102758360348</v>
      </c>
      <c r="E179" s="6">
        <v>0.012775989648033143</v>
      </c>
      <c r="F179" s="6">
        <v>0.010918808062026022</v>
      </c>
      <c r="G179" s="6">
        <v>0.00907246232924738</v>
      </c>
      <c r="H179" s="6">
        <v>0.00723685789175731</v>
      </c>
      <c r="I179" s="6">
        <v>0.005411901288624891</v>
      </c>
      <c r="J179" s="6">
        <v>0.003597500140065581</v>
      </c>
      <c r="K179" s="6">
        <v>0.00179356313185306</v>
      </c>
      <c r="L179" s="1">
        <v>23.5999999999999</v>
      </c>
      <c r="M179" s="92">
        <f t="shared" si="9"/>
        <v>-0.009329104214867679</v>
      </c>
      <c r="N179" s="92">
        <f t="shared" si="9"/>
        <v>-0.0053996705562820236</v>
      </c>
      <c r="O179" s="92">
        <f t="shared" si="8"/>
        <v>-0.0014702368976963682</v>
      </c>
      <c r="P179" s="92">
        <f t="shared" si="8"/>
        <v>0.002459196760889287</v>
      </c>
      <c r="Q179" s="92">
        <f t="shared" si="8"/>
        <v>0.006388630419474943</v>
      </c>
      <c r="R179" s="92">
        <f t="shared" si="8"/>
        <v>0.010318064078060598</v>
      </c>
      <c r="S179" s="92">
        <f t="shared" si="8"/>
        <v>0.014247497736646254</v>
      </c>
      <c r="T179" s="92">
        <f t="shared" si="8"/>
        <v>0.01817693139523191</v>
      </c>
      <c r="U179" s="92">
        <f t="shared" si="8"/>
        <v>0.022106365053817564</v>
      </c>
      <c r="V179" s="6"/>
      <c r="W179" s="6"/>
      <c r="X179" s="6"/>
    </row>
    <row r="180" spans="1:24" s="3" customFormat="1" ht="11.25">
      <c r="A180" s="1">
        <v>23.7999999999999</v>
      </c>
      <c r="B180" s="6">
        <v>0.018642690130103844</v>
      </c>
      <c r="C180" s="6">
        <v>0.01672828121499045</v>
      </c>
      <c r="D180" s="6">
        <v>0.014825280081621366</v>
      </c>
      <c r="E180" s="6">
        <v>0.012933585066060039</v>
      </c>
      <c r="F180" s="6">
        <v>0.011053095708804375</v>
      </c>
      <c r="G180" s="6">
        <v>0.009183712737002924</v>
      </c>
      <c r="H180" s="6">
        <v>0.007325338046985228</v>
      </c>
      <c r="I180" s="6">
        <v>0.005477874687099901</v>
      </c>
      <c r="J180" s="6">
        <v>0.0036412268408540943</v>
      </c>
      <c r="K180" s="6">
        <v>0.0018152998103482367</v>
      </c>
      <c r="L180" s="1">
        <v>23.7999999999999</v>
      </c>
      <c r="M180" s="92">
        <f t="shared" si="9"/>
        <v>-0.00940678938327905</v>
      </c>
      <c r="N180" s="92">
        <f t="shared" si="9"/>
        <v>-0.005477930025443254</v>
      </c>
      <c r="O180" s="92">
        <f t="shared" si="8"/>
        <v>-0.0015490706676074587</v>
      </c>
      <c r="P180" s="92">
        <f t="shared" si="8"/>
        <v>0.002379788690228337</v>
      </c>
      <c r="Q180" s="92">
        <f t="shared" si="8"/>
        <v>0.006308648048064133</v>
      </c>
      <c r="R180" s="92">
        <f t="shared" si="8"/>
        <v>0.010237507405899928</v>
      </c>
      <c r="S180" s="92">
        <f t="shared" si="8"/>
        <v>0.014166366763735724</v>
      </c>
      <c r="T180" s="92">
        <f t="shared" si="8"/>
        <v>0.01809522612157152</v>
      </c>
      <c r="U180" s="92">
        <f t="shared" si="8"/>
        <v>0.022024085479407315</v>
      </c>
      <c r="V180" s="6"/>
      <c r="W180" s="6"/>
      <c r="X180" s="6"/>
    </row>
    <row r="181" spans="1:24" s="3" customFormat="1" ht="11.25">
      <c r="A181" s="1">
        <v>23.8999999999999</v>
      </c>
      <c r="B181" s="6">
        <v>0.018758241102481237</v>
      </c>
      <c r="C181" s="6">
        <v>0.016831654550641</v>
      </c>
      <c r="D181" s="6">
        <v>0.01491661907669398</v>
      </c>
      <c r="E181" s="6">
        <v>0.013013031107349384</v>
      </c>
      <c r="F181" s="6">
        <v>0.011120788303886277</v>
      </c>
      <c r="G181" s="6">
        <v>0.0092397895438135</v>
      </c>
      <c r="H181" s="6">
        <v>0.007369934902855553</v>
      </c>
      <c r="I181" s="6">
        <v>0.005511125637257728</v>
      </c>
      <c r="J181" s="6">
        <v>0.0036632641664038536</v>
      </c>
      <c r="K181" s="6">
        <v>0.0018262540557403176</v>
      </c>
      <c r="L181" s="1">
        <v>23.8999999999999</v>
      </c>
      <c r="M181" s="92">
        <f t="shared" si="9"/>
        <v>-0.009445623452633558</v>
      </c>
      <c r="N181" s="92">
        <f t="shared" si="9"/>
        <v>-0.0055170511822252135</v>
      </c>
      <c r="O181" s="92">
        <f aca="true" t="shared" si="10" ref="O181:V194">+(O$5-$B$2*$A181)/($B$4+$B$3*$A181)</f>
        <v>-0.0015884789118168702</v>
      </c>
      <c r="P181" s="92">
        <f t="shared" si="10"/>
        <v>0.0023400933585914735</v>
      </c>
      <c r="Q181" s="92">
        <f t="shared" si="10"/>
        <v>0.006268665628999817</v>
      </c>
      <c r="R181" s="92">
        <f t="shared" si="10"/>
        <v>0.01019723789940816</v>
      </c>
      <c r="S181" s="92">
        <f t="shared" si="10"/>
        <v>0.014125810169816504</v>
      </c>
      <c r="T181" s="92">
        <f t="shared" si="10"/>
        <v>0.018054382440224847</v>
      </c>
      <c r="U181" s="92">
        <f t="shared" si="10"/>
        <v>0.02198295471063319</v>
      </c>
      <c r="V181" s="92">
        <f t="shared" si="10"/>
        <v>0.025911526981041533</v>
      </c>
      <c r="W181" s="6"/>
      <c r="X181" s="6"/>
    </row>
    <row r="182" spans="1:24" s="3" customFormat="1" ht="11.25">
      <c r="A182" s="1">
        <v>23.9999999999999</v>
      </c>
      <c r="B182" s="6">
        <v>0.018874437699016648</v>
      </c>
      <c r="C182" s="6">
        <v>0.016935601608228483</v>
      </c>
      <c r="D182" s="6">
        <v>0.015008461611784235</v>
      </c>
      <c r="E182" s="6">
        <v>0.013092912192324902</v>
      </c>
      <c r="F182" s="6">
        <v>0.011188849097931733</v>
      </c>
      <c r="G182" s="6">
        <v>0.009296169323212871</v>
      </c>
      <c r="H182" s="6">
        <v>0.0074147710907281564</v>
      </c>
      <c r="I182" s="6">
        <v>0.005544553832745132</v>
      </c>
      <c r="J182" s="6">
        <v>0.0036854181733193404</v>
      </c>
      <c r="K182" s="6">
        <v>0.0018372659106922072</v>
      </c>
      <c r="L182" s="1">
        <v>23.9999999999999</v>
      </c>
      <c r="M182" s="92">
        <f t="shared" si="9"/>
        <v>-0.009484451847079673</v>
      </c>
      <c r="N182" s="92">
        <f t="shared" si="9"/>
        <v>-0.005556166622146061</v>
      </c>
      <c r="O182" s="92">
        <f t="shared" si="10"/>
        <v>-0.0016278813972124488</v>
      </c>
      <c r="P182" s="92">
        <f t="shared" si="10"/>
        <v>0.0023004038277211632</v>
      </c>
      <c r="Q182" s="92">
        <f t="shared" si="10"/>
        <v>0.006228689052654775</v>
      </c>
      <c r="R182" s="92">
        <f t="shared" si="10"/>
        <v>0.010156974277588387</v>
      </c>
      <c r="S182" s="92">
        <f t="shared" si="10"/>
        <v>0.014085259502521999</v>
      </c>
      <c r="T182" s="92">
        <f t="shared" si="10"/>
        <v>0.018013544727455612</v>
      </c>
      <c r="U182" s="92">
        <f t="shared" si="10"/>
        <v>0.021941829952389223</v>
      </c>
      <c r="V182" s="92">
        <f t="shared" si="10"/>
        <v>0.025870115177322836</v>
      </c>
      <c r="W182" s="6"/>
      <c r="X182" s="6"/>
    </row>
    <row r="183" spans="1:24" s="3" customFormat="1" ht="11.25">
      <c r="A183" s="1">
        <v>24.0999999999999</v>
      </c>
      <c r="B183" s="6">
        <v>0.018991283229817076</v>
      </c>
      <c r="C183" s="6">
        <v>0.017040125284412164</v>
      </c>
      <c r="D183" s="6">
        <v>0.01510081018997683</v>
      </c>
      <c r="E183" s="6">
        <v>0.013173230449757612</v>
      </c>
      <c r="F183" s="6">
        <v>0.01125727986406423</v>
      </c>
      <c r="G183" s="6">
        <v>0.00935285351076537</v>
      </c>
      <c r="H183" s="6">
        <v>0.007459847726135317</v>
      </c>
      <c r="I183" s="6">
        <v>0.00557816008604418</v>
      </c>
      <c r="J183" s="6">
        <v>0.0037076893874844865</v>
      </c>
      <c r="K183" s="6">
        <v>0.0018483356304271495</v>
      </c>
      <c r="L183" s="1">
        <v>24.0999999999999</v>
      </c>
      <c r="M183" s="92">
        <f t="shared" si="9"/>
        <v>-0.009523274567861235</v>
      </c>
      <c r="N183" s="92">
        <f t="shared" si="9"/>
        <v>-0.00559527634645883</v>
      </c>
      <c r="O183" s="92">
        <f t="shared" si="10"/>
        <v>-0.0016672781250564243</v>
      </c>
      <c r="P183" s="92">
        <f t="shared" si="10"/>
        <v>0.002260720096345981</v>
      </c>
      <c r="Q183" s="92">
        <f t="shared" si="10"/>
        <v>0.006188718317748386</v>
      </c>
      <c r="R183" s="92">
        <f t="shared" si="10"/>
        <v>0.010116716539150791</v>
      </c>
      <c r="S183" s="92">
        <f t="shared" si="10"/>
        <v>0.014044714760553197</v>
      </c>
      <c r="T183" s="92">
        <f t="shared" si="10"/>
        <v>0.017972712981955602</v>
      </c>
      <c r="U183" s="92">
        <f t="shared" si="10"/>
        <v>0.021900711203358007</v>
      </c>
      <c r="V183" s="92">
        <f t="shared" si="10"/>
        <v>0.025828709424760416</v>
      </c>
      <c r="W183" s="6"/>
      <c r="X183" s="6"/>
    </row>
    <row r="184" spans="1:24" s="3" customFormat="1" ht="11.25">
      <c r="A184" s="1">
        <v>24.1999999999999</v>
      </c>
      <c r="B184" s="6">
        <v>0.019108781021821734</v>
      </c>
      <c r="C184" s="6">
        <v>0.017145228490110215</v>
      </c>
      <c r="D184" s="6">
        <v>0.015193667326266022</v>
      </c>
      <c r="E184" s="6">
        <v>0.013253988018192275</v>
      </c>
      <c r="F184" s="6">
        <v>0.0113260823832486</v>
      </c>
      <c r="G184" s="6">
        <v>0.009409843548137972</v>
      </c>
      <c r="H184" s="6">
        <v>0.007505165929157605</v>
      </c>
      <c r="I184" s="6">
        <v>0.005611945212806235</v>
      </c>
      <c r="J184" s="6">
        <v>0.003730078336740293</v>
      </c>
      <c r="K184" s="6">
        <v>0.001859463471071677</v>
      </c>
      <c r="L184" s="1">
        <v>24.1999999999999</v>
      </c>
      <c r="M184" s="92">
        <f t="shared" si="9"/>
        <v>-0.009562091616221721</v>
      </c>
      <c r="N184" s="92">
        <f t="shared" si="9"/>
        <v>-0.00563438035641619</v>
      </c>
      <c r="O184" s="92">
        <f t="shared" si="10"/>
        <v>-0.0017066690966106596</v>
      </c>
      <c r="P184" s="92">
        <f t="shared" si="10"/>
        <v>0.0022210421631948716</v>
      </c>
      <c r="Q184" s="92">
        <f t="shared" si="10"/>
        <v>0.006148753423000403</v>
      </c>
      <c r="R184" s="92">
        <f t="shared" si="10"/>
        <v>0.010076464682805934</v>
      </c>
      <c r="S184" s="92">
        <f t="shared" si="10"/>
        <v>0.014004175942611467</v>
      </c>
      <c r="T184" s="92">
        <f t="shared" si="10"/>
        <v>0.017931887202416997</v>
      </c>
      <c r="U184" s="92">
        <f t="shared" si="10"/>
        <v>0.02185959846222253</v>
      </c>
      <c r="V184" s="92">
        <f t="shared" si="10"/>
        <v>0.02578730972202806</v>
      </c>
      <c r="W184" s="6"/>
      <c r="X184" s="6"/>
    </row>
    <row r="185" spans="1:24" s="3" customFormat="1" ht="11.25">
      <c r="A185" s="1">
        <v>24.2999999999999</v>
      </c>
      <c r="B185" s="6">
        <v>0.019226934418903108</v>
      </c>
      <c r="C185" s="6">
        <v>0.01725091415058118</v>
      </c>
      <c r="D185" s="6">
        <v>0.015287035547620143</v>
      </c>
      <c r="E185" s="6">
        <v>0.013335187045997282</v>
      </c>
      <c r="F185" s="6">
        <v>0.01139525844432842</v>
      </c>
      <c r="G185" s="6">
        <v>0.009467140883127232</v>
      </c>
      <c r="H185" s="6">
        <v>0.007550726824442232</v>
      </c>
      <c r="I185" s="6">
        <v>0.005645910031863469</v>
      </c>
      <c r="J185" s="6">
        <v>0.0037525855508910673</v>
      </c>
      <c r="K185" s="6">
        <v>0.0018706496896580568</v>
      </c>
      <c r="L185" s="1">
        <v>24.2999999999999</v>
      </c>
      <c r="M185" s="92">
        <f aca="true" t="shared" si="11" ref="M185:N204">+(M$5-$B$2*$A185)/($B$4+$B$3*$A185)</f>
        <v>-0.009600902993404244</v>
      </c>
      <c r="N185" s="92">
        <f t="shared" si="11"/>
        <v>-0.005673478653270446</v>
      </c>
      <c r="O185" s="92">
        <f t="shared" si="10"/>
        <v>-0.0017460543131366457</v>
      </c>
      <c r="P185" s="92">
        <f t="shared" si="10"/>
        <v>0.002181370026997154</v>
      </c>
      <c r="Q185" s="92">
        <f t="shared" si="10"/>
        <v>0.006108794367130953</v>
      </c>
      <c r="R185" s="92">
        <f t="shared" si="10"/>
        <v>0.010036218707264753</v>
      </c>
      <c r="S185" s="92">
        <f t="shared" si="10"/>
        <v>0.013963643047398552</v>
      </c>
      <c r="T185" s="92">
        <f t="shared" si="10"/>
        <v>0.01789106738753235</v>
      </c>
      <c r="U185" s="92">
        <f t="shared" si="10"/>
        <v>0.021818491727666152</v>
      </c>
      <c r="V185" s="92">
        <f t="shared" si="10"/>
        <v>0.02574591606779995</v>
      </c>
      <c r="W185" s="6"/>
      <c r="X185" s="6"/>
    </row>
    <row r="186" spans="1:24" s="3" customFormat="1" ht="11.25">
      <c r="A186" s="1">
        <v>24.3999999999999</v>
      </c>
      <c r="B186" s="6">
        <v>0.01934574678196782</v>
      </c>
      <c r="C186" s="6">
        <v>0.01735718520550527</v>
      </c>
      <c r="D186" s="6">
        <v>0.015380917393045807</v>
      </c>
      <c r="E186" s="6">
        <v>0.013416829691414155</v>
      </c>
      <c r="F186" s="6">
        <v>0.011464809844063064</v>
      </c>
      <c r="G186" s="6">
        <v>0.00952474696968591</v>
      </c>
      <c r="H186" s="6">
        <v>0.007596531541221133</v>
      </c>
      <c r="I186" s="6">
        <v>0.005680055365240134</v>
      </c>
      <c r="J186" s="6">
        <v>0.0037752115617105085</v>
      </c>
      <c r="K186" s="6">
        <v>0.0018818945441266561</v>
      </c>
      <c r="L186" s="1">
        <v>24.3999999999999</v>
      </c>
      <c r="M186" s="92">
        <f t="shared" si="11"/>
        <v>-0.009639708700651551</v>
      </c>
      <c r="N186" s="92">
        <f t="shared" si="11"/>
        <v>-0.005712571238273528</v>
      </c>
      <c r="O186" s="92">
        <f t="shared" si="10"/>
        <v>-0.001785433775895505</v>
      </c>
      <c r="P186" s="92">
        <f t="shared" si="10"/>
        <v>0.002141703686482518</v>
      </c>
      <c r="Q186" s="92">
        <f t="shared" si="10"/>
        <v>0.006068841148860541</v>
      </c>
      <c r="R186" s="92">
        <f t="shared" si="10"/>
        <v>0.009995978611238564</v>
      </c>
      <c r="S186" s="92">
        <f t="shared" si="10"/>
        <v>0.013923116073616588</v>
      </c>
      <c r="T186" s="92">
        <f t="shared" si="10"/>
        <v>0.01785025353599461</v>
      </c>
      <c r="U186" s="92">
        <f t="shared" si="10"/>
        <v>0.021777390998372635</v>
      </c>
      <c r="V186" s="92">
        <f t="shared" si="10"/>
        <v>0.025704528460750657</v>
      </c>
      <c r="W186" s="6"/>
      <c r="X186" s="6"/>
    </row>
    <row r="187" spans="1:24" s="3" customFormat="1" ht="11.25">
      <c r="A187" s="1">
        <v>24.4999999999999</v>
      </c>
      <c r="B187" s="6">
        <v>0.019465221489057168</v>
      </c>
      <c r="C187" s="6">
        <v>0.017464044609065206</v>
      </c>
      <c r="D187" s="6">
        <v>0.015475315413651679</v>
      </c>
      <c r="E187" s="6">
        <v>0.013498918122606658</v>
      </c>
      <c r="F187" s="6">
        <v>0.011534738387164335</v>
      </c>
      <c r="G187" s="6">
        <v>0.009582663267949206</v>
      </c>
      <c r="H187" s="6">
        <v>0.007642581213328693</v>
      </c>
      <c r="I187" s="6">
        <v>0.005714382038163562</v>
      </c>
      <c r="J187" s="6">
        <v>0.0037979569029475877</v>
      </c>
      <c r="K187" s="6">
        <v>0.001893198293328199</v>
      </c>
      <c r="L187" s="1">
        <v>24.4999999999999</v>
      </c>
      <c r="M187" s="92">
        <f t="shared" si="11"/>
        <v>-0.009678508739206029</v>
      </c>
      <c r="N187" s="92">
        <f t="shared" si="11"/>
        <v>-0.005751658112677012</v>
      </c>
      <c r="O187" s="92">
        <f t="shared" si="10"/>
        <v>-0.0018248074861479944</v>
      </c>
      <c r="P187" s="92">
        <f t="shared" si="10"/>
        <v>0.002102043140381023</v>
      </c>
      <c r="Q187" s="92">
        <f t="shared" si="10"/>
        <v>0.00602889376691004</v>
      </c>
      <c r="R187" s="92">
        <f t="shared" si="10"/>
        <v>0.009955744393439058</v>
      </c>
      <c r="S187" s="92">
        <f t="shared" si="10"/>
        <v>0.013882595019968075</v>
      </c>
      <c r="T187" s="92">
        <f t="shared" si="10"/>
        <v>0.017809445646497092</v>
      </c>
      <c r="U187" s="92">
        <f t="shared" si="10"/>
        <v>0.02173629627302611</v>
      </c>
      <c r="V187" s="92">
        <f t="shared" si="10"/>
        <v>0.025663146899555126</v>
      </c>
      <c r="W187" s="6"/>
      <c r="X187" s="6"/>
    </row>
    <row r="188" spans="1:24" s="3" customFormat="1" ht="11.25">
      <c r="A188" s="1">
        <v>24.5999999999999</v>
      </c>
      <c r="B188" s="6">
        <v>0.019585361935451243</v>
      </c>
      <c r="C188" s="6">
        <v>0.017571495330030214</v>
      </c>
      <c r="D188" s="6">
        <v>0.01557023217271495</v>
      </c>
      <c r="E188" s="6">
        <v>0.01358145451771214</v>
      </c>
      <c r="F188" s="6">
        <v>0.011605045886334965</v>
      </c>
      <c r="G188" s="6">
        <v>0.009640891244262484</v>
      </c>
      <c r="H188" s="6">
        <v>0.007688876979220662</v>
      </c>
      <c r="I188" s="6">
        <v>0.005748890879076025</v>
      </c>
      <c r="J188" s="6">
        <v>0.003820822110332994</v>
      </c>
      <c r="K188" s="6">
        <v>0.001904561197026299</v>
      </c>
      <c r="L188" s="1">
        <v>24.5999999999999</v>
      </c>
      <c r="M188" s="92">
        <f t="shared" si="11"/>
        <v>-0.009717303110309702</v>
      </c>
      <c r="N188" s="92">
        <f t="shared" si="11"/>
        <v>-0.005790739277732102</v>
      </c>
      <c r="O188" s="92">
        <f t="shared" si="10"/>
        <v>-0.0018641754451545012</v>
      </c>
      <c r="P188" s="92">
        <f t="shared" si="10"/>
        <v>0.0020623883874230997</v>
      </c>
      <c r="Q188" s="92">
        <f t="shared" si="10"/>
        <v>0.0059889522200007005</v>
      </c>
      <c r="R188" s="92">
        <f t="shared" si="10"/>
        <v>0.0099155160525783</v>
      </c>
      <c r="S188" s="92">
        <f t="shared" si="10"/>
        <v>0.013842079885155902</v>
      </c>
      <c r="T188" s="92">
        <f t="shared" si="10"/>
        <v>0.017768643717733502</v>
      </c>
      <c r="U188" s="92">
        <f t="shared" si="10"/>
        <v>0.021695207550311103</v>
      </c>
      <c r="V188" s="92">
        <f t="shared" si="10"/>
        <v>0.025621771382888705</v>
      </c>
      <c r="W188" s="6"/>
      <c r="X188" s="6"/>
    </row>
    <row r="189" spans="1:24" s="3" customFormat="1" ht="11.25">
      <c r="A189" s="1">
        <v>24.6999999999999</v>
      </c>
      <c r="B189" s="6">
        <v>0.019706171533771636</v>
      </c>
      <c r="C189" s="6">
        <v>0.01767954035183864</v>
      </c>
      <c r="D189" s="6">
        <v>0.01566567024574647</v>
      </c>
      <c r="E189" s="6">
        <v>0.013664441064891697</v>
      </c>
      <c r="F189" s="6">
        <v>0.011675734162306056</v>
      </c>
      <c r="G189" s="6">
        <v>0.009699432371208107</v>
      </c>
      <c r="H189" s="6">
        <v>0.007735419981992299</v>
      </c>
      <c r="I189" s="6">
        <v>0.005783582719645991</v>
      </c>
      <c r="J189" s="6">
        <v>0.0038438077215851665</v>
      </c>
      <c r="K189" s="6">
        <v>0.0019159835158997847</v>
      </c>
      <c r="L189" s="1">
        <v>24.6999999999999</v>
      </c>
      <c r="M189" s="92">
        <f t="shared" si="11"/>
        <v>-0.009756091815204232</v>
      </c>
      <c r="N189" s="92">
        <f t="shared" si="11"/>
        <v>-0.005829814734689639</v>
      </c>
      <c r="O189" s="92">
        <f t="shared" si="10"/>
        <v>-0.0019035376541750456</v>
      </c>
      <c r="P189" s="92">
        <f t="shared" si="10"/>
        <v>0.002022739426339548</v>
      </c>
      <c r="Q189" s="92">
        <f t="shared" si="10"/>
        <v>0.005949016506854142</v>
      </c>
      <c r="R189" s="92">
        <f t="shared" si="10"/>
        <v>0.009875293587368736</v>
      </c>
      <c r="S189" s="92">
        <f t="shared" si="10"/>
        <v>0.01380157066788333</v>
      </c>
      <c r="T189" s="92">
        <f t="shared" si="10"/>
        <v>0.017727847748397925</v>
      </c>
      <c r="U189" s="92">
        <f t="shared" si="10"/>
        <v>0.02165412482891252</v>
      </c>
      <c r="V189" s="92">
        <f t="shared" si="10"/>
        <v>0.025580401909427113</v>
      </c>
      <c r="W189" s="6"/>
      <c r="X189" s="6"/>
    </row>
    <row r="190" spans="1:24" s="3" customFormat="1" ht="11.25">
      <c r="A190" s="1">
        <v>24.7999999999999</v>
      </c>
      <c r="B190" s="6">
        <v>0.01982765371408505</v>
      </c>
      <c r="C190" s="6">
        <v>0.017788182672681237</v>
      </c>
      <c r="D190" s="6">
        <v>0.015761632220556456</v>
      </c>
      <c r="E190" s="6">
        <v>0.013747879962380725</v>
      </c>
      <c r="F190" s="6">
        <v>0.011746805043874795</v>
      </c>
      <c r="G190" s="6">
        <v>0.009758288127632445</v>
      </c>
      <c r="H190" s="6">
        <v>0.007782211369396637</v>
      </c>
      <c r="I190" s="6">
        <v>0.005818458394779473</v>
      </c>
      <c r="J190" s="6">
        <v>0.003866914276416373</v>
      </c>
      <c r="K190" s="6">
        <v>0.001927465511545035</v>
      </c>
      <c r="L190" s="1">
        <v>24.7999999999999</v>
      </c>
      <c r="M190" s="92">
        <f t="shared" si="11"/>
        <v>-0.009794874855130916</v>
      </c>
      <c r="N190" s="92">
        <f t="shared" si="11"/>
        <v>-0.005868884484800097</v>
      </c>
      <c r="O190" s="92">
        <f t="shared" si="10"/>
        <v>-0.0019428941144692773</v>
      </c>
      <c r="P190" s="92">
        <f t="shared" si="10"/>
        <v>0.0019830962558615426</v>
      </c>
      <c r="Q190" s="92">
        <f t="shared" si="10"/>
        <v>0.005909086626192362</v>
      </c>
      <c r="R190" s="92">
        <f t="shared" si="10"/>
        <v>0.009835076996523182</v>
      </c>
      <c r="S190" s="92">
        <f t="shared" si="10"/>
        <v>0.013761067366854002</v>
      </c>
      <c r="T190" s="92">
        <f t="shared" si="10"/>
        <v>0.017687057737184823</v>
      </c>
      <c r="U190" s="92">
        <f t="shared" si="10"/>
        <v>0.02161304810751564</v>
      </c>
      <c r="V190" s="92">
        <f t="shared" si="10"/>
        <v>0.02553903847784646</v>
      </c>
      <c r="W190" s="6"/>
      <c r="X190" s="6"/>
    </row>
    <row r="191" spans="1:24" s="3" customFormat="1" ht="11.25">
      <c r="A191" s="1">
        <v>24.8999999999999</v>
      </c>
      <c r="B191" s="6">
        <v>0.0199498119240089</v>
      </c>
      <c r="C191" s="6">
        <v>0.017897425305586197</v>
      </c>
      <c r="D191" s="6">
        <v>0.01585812069732159</v>
      </c>
      <c r="E191" s="6">
        <v>0.013831773418540657</v>
      </c>
      <c r="F191" s="6">
        <v>0.011818260367943116</v>
      </c>
      <c r="G191" s="6">
        <v>0.009817459998673618</v>
      </c>
      <c r="H191" s="6">
        <v>0.007829252293863321</v>
      </c>
      <c r="I191" s="6">
        <v>0.005853518742631758</v>
      </c>
      <c r="J191" s="6">
        <v>0.003890142316539029</v>
      </c>
      <c r="K191" s="6">
        <v>0.0019390074464784358</v>
      </c>
      <c r="L191" s="1">
        <v>24.8999999999999</v>
      </c>
      <c r="M191" s="92">
        <f t="shared" si="11"/>
        <v>-0.009833652231330687</v>
      </c>
      <c r="N191" s="92">
        <f t="shared" si="11"/>
        <v>-0.005907948529313583</v>
      </c>
      <c r="O191" s="92">
        <f t="shared" si="10"/>
        <v>-0.0019822448272964776</v>
      </c>
      <c r="P191" s="92">
        <f t="shared" si="10"/>
        <v>0.0019434588747206274</v>
      </c>
      <c r="Q191" s="92">
        <f t="shared" si="10"/>
        <v>0.005869162576737733</v>
      </c>
      <c r="R191" s="92">
        <f t="shared" si="10"/>
        <v>0.009794866278754838</v>
      </c>
      <c r="S191" s="92">
        <f t="shared" si="10"/>
        <v>0.013720569980771943</v>
      </c>
      <c r="T191" s="92">
        <f t="shared" si="10"/>
        <v>0.017646273682789048</v>
      </c>
      <c r="U191" s="92">
        <f t="shared" si="10"/>
        <v>0.02157197738480615</v>
      </c>
      <c r="V191" s="92">
        <f t="shared" si="10"/>
        <v>0.025497681086823258</v>
      </c>
      <c r="W191" s="6"/>
      <c r="X191" s="6"/>
    </row>
    <row r="192" spans="1:24" s="3" customFormat="1" ht="11.25">
      <c r="A192" s="1">
        <v>24.9999999999999</v>
      </c>
      <c r="B192" s="6">
        <v>0.020072649628817447</v>
      </c>
      <c r="C192" s="6">
        <v>0.018007271278504516</v>
      </c>
      <c r="D192" s="6">
        <v>0.015955138288652387</v>
      </c>
      <c r="E192" s="6">
        <v>0.013916123651910804</v>
      </c>
      <c r="F192" s="6">
        <v>0.01189010197955643</v>
      </c>
      <c r="G192" s="6">
        <v>0.009876949475789275</v>
      </c>
      <c r="H192" s="6">
        <v>0.007876543912517407</v>
      </c>
      <c r="I192" s="6">
        <v>0.005888764604619107</v>
      </c>
      <c r="J192" s="6">
        <v>0.00391349238567199</v>
      </c>
      <c r="K192" s="6">
        <v>0.0019506095841388133</v>
      </c>
      <c r="L192" s="1">
        <v>24.9999999999999</v>
      </c>
      <c r="M192" s="92">
        <f t="shared" si="11"/>
        <v>-0.009872423945044121</v>
      </c>
      <c r="N192" s="92">
        <f t="shared" si="11"/>
        <v>-0.005947006869479843</v>
      </c>
      <c r="O192" s="92">
        <f t="shared" si="10"/>
        <v>-0.0020215897939155634</v>
      </c>
      <c r="P192" s="92">
        <f t="shared" si="10"/>
        <v>0.001903827281648715</v>
      </c>
      <c r="Q192" s="92">
        <f t="shared" si="10"/>
        <v>0.0058292443572129935</v>
      </c>
      <c r="R192" s="92">
        <f t="shared" si="10"/>
        <v>0.009754661432777272</v>
      </c>
      <c r="S192" s="92">
        <f t="shared" si="10"/>
        <v>0.013680078508341551</v>
      </c>
      <c r="T192" s="92">
        <f t="shared" si="10"/>
        <v>0.01760549558390583</v>
      </c>
      <c r="U192" s="92">
        <f t="shared" si="10"/>
        <v>0.02153091265947011</v>
      </c>
      <c r="V192" s="92">
        <f t="shared" si="10"/>
        <v>0.025456329735034387</v>
      </c>
      <c r="W192" s="6"/>
      <c r="X192" s="6"/>
    </row>
    <row r="193" spans="1:24" s="3" customFormat="1" ht="11.25">
      <c r="A193" s="1">
        <v>25.0999999999999</v>
      </c>
      <c r="B193" s="6">
        <v>0.02019617031154704</v>
      </c>
      <c r="C193" s="6">
        <v>0.01811772363439443</v>
      </c>
      <c r="D193" s="6">
        <v>0.016052687619659608</v>
      </c>
      <c r="E193" s="6">
        <v>0.014000932891259357</v>
      </c>
      <c r="F193" s="6">
        <v>0.011962331731941557</v>
      </c>
      <c r="G193" s="6">
        <v>0.009936758056783651</v>
      </c>
      <c r="H193" s="6">
        <v>0.007924087387197591</v>
      </c>
      <c r="I193" s="6">
        <v>0.005924196825429999</v>
      </c>
      <c r="J193" s="6">
        <v>0.00393696502954652</v>
      </c>
      <c r="K193" s="6">
        <v>0.0019622721888897026</v>
      </c>
      <c r="L193" s="1">
        <v>25.0999999999999</v>
      </c>
      <c r="M193" s="92">
        <f t="shared" si="11"/>
        <v>-0.009911189997511427</v>
      </c>
      <c r="N193" s="92">
        <f t="shared" si="11"/>
        <v>-0.005986059506548255</v>
      </c>
      <c r="O193" s="92">
        <f t="shared" si="10"/>
        <v>-0.0020609290155850827</v>
      </c>
      <c r="P193" s="92">
        <f t="shared" si="10"/>
        <v>0.0018642014753780895</v>
      </c>
      <c r="Q193" s="92">
        <f t="shared" si="10"/>
        <v>0.005789331966341261</v>
      </c>
      <c r="R193" s="92">
        <f t="shared" si="10"/>
        <v>0.009714462457304434</v>
      </c>
      <c r="S193" s="92">
        <f t="shared" si="10"/>
        <v>0.013639592948267606</v>
      </c>
      <c r="T193" s="92">
        <f t="shared" si="10"/>
        <v>0.017564723439230778</v>
      </c>
      <c r="U193" s="92">
        <f t="shared" si="10"/>
        <v>0.02148985393019395</v>
      </c>
      <c r="V193" s="92">
        <f t="shared" si="10"/>
        <v>0.02541498442115712</v>
      </c>
      <c r="W193" s="6"/>
      <c r="X193" s="6"/>
    </row>
    <row r="194" spans="1:24" s="3" customFormat="1" ht="11.25">
      <c r="A194" s="1">
        <v>25.1999999999999</v>
      </c>
      <c r="B194" s="6">
        <v>0.02032037747310552</v>
      </c>
      <c r="C194" s="6">
        <v>0.018228785431309548</v>
      </c>
      <c r="D194" s="6">
        <v>0.01615077132802387</v>
      </c>
      <c r="E194" s="6">
        <v>0.014086203375637088</v>
      </c>
      <c r="F194" s="6">
        <v>0.012034951486546906</v>
      </c>
      <c r="G194" s="6">
        <v>0.009996887245836443</v>
      </c>
      <c r="H194" s="6">
        <v>0.007971883884475835</v>
      </c>
      <c r="I194" s="6">
        <v>0.005959816253037401</v>
      </c>
      <c r="J194" s="6">
        <v>0.003960560795912935</v>
      </c>
      <c r="K194" s="6">
        <v>0.001973995526021944</v>
      </c>
      <c r="L194" s="1">
        <v>25.1999999999999</v>
      </c>
      <c r="M194" s="92">
        <f t="shared" si="11"/>
        <v>-0.009949950389972454</v>
      </c>
      <c r="N194" s="92">
        <f t="shared" si="11"/>
        <v>-0.0060251064417678355</v>
      </c>
      <c r="O194" s="92">
        <f t="shared" si="10"/>
        <v>-0.002100262493563216</v>
      </c>
      <c r="P194" s="92">
        <f t="shared" si="10"/>
        <v>0.0018245814546414031</v>
      </c>
      <c r="Q194" s="92">
        <f t="shared" si="10"/>
        <v>0.005749425402846023</v>
      </c>
      <c r="R194" s="92">
        <f t="shared" si="10"/>
        <v>0.009674269351050643</v>
      </c>
      <c r="S194" s="92">
        <f t="shared" si="10"/>
        <v>0.013599113299255262</v>
      </c>
      <c r="T194" s="92">
        <f t="shared" si="10"/>
        <v>0.017523957247459882</v>
      </c>
      <c r="U194" s="92">
        <f t="shared" si="10"/>
        <v>0.021448801195664502</v>
      </c>
      <c r="V194" s="92">
        <f t="shared" si="10"/>
        <v>0.02537364514386912</v>
      </c>
      <c r="W194" s="6"/>
      <c r="X194" s="6"/>
    </row>
    <row r="195" spans="1:24" s="3" customFormat="1" ht="11.25">
      <c r="A195" s="1">
        <v>25.2999999999999</v>
      </c>
      <c r="B195" s="6">
        <v>0.020445274632378403</v>
      </c>
      <c r="C195" s="6">
        <v>0.01834045974248389</v>
      </c>
      <c r="D195" s="6">
        <v>0.016249392064062486</v>
      </c>
      <c r="E195" s="6">
        <v>0.01417193735442853</v>
      </c>
      <c r="F195" s="6">
        <v>0.012107963113080444</v>
      </c>
      <c r="G195" s="6">
        <v>0.010057338553529853</v>
      </c>
      <c r="H195" s="6">
        <v>0.008019934575675507</v>
      </c>
      <c r="I195" s="6">
        <v>0.005995623738709899</v>
      </c>
      <c r="J195" s="6">
        <v>0.003984280234546474</v>
      </c>
      <c r="K195" s="6">
        <v>0.0019857798617558937</v>
      </c>
      <c r="L195" s="1">
        <v>25.2999999999999</v>
      </c>
      <c r="M195" s="92">
        <f t="shared" si="11"/>
        <v>-0.00998870512366669</v>
      </c>
      <c r="N195" s="92">
        <f t="shared" si="11"/>
        <v>-0.006064147676387233</v>
      </c>
      <c r="O195" s="92">
        <f aca="true" t="shared" si="12" ref="O195:T195">+(O$5-$B$2*$A195)/($B$4+$B$3*$A195)</f>
        <v>-0.002139590229107776</v>
      </c>
      <c r="P195" s="92">
        <f t="shared" si="12"/>
        <v>0.0017849672181716816</v>
      </c>
      <c r="Q195" s="92">
        <f t="shared" si="12"/>
        <v>0.005709524665451139</v>
      </c>
      <c r="R195" s="92">
        <f t="shared" si="12"/>
        <v>0.009634082112730596</v>
      </c>
      <c r="S195" s="92">
        <f t="shared" si="12"/>
        <v>0.013558639560010055</v>
      </c>
      <c r="T195" s="92">
        <f t="shared" si="12"/>
        <v>0.01748319700728951</v>
      </c>
      <c r="U195" s="92">
        <f aca="true" t="shared" si="13" ref="O195:V206">+(U$5-$B$2*$A195)/($B$4+$B$3*$A195)</f>
        <v>0.02140775445456897</v>
      </c>
      <c r="V195" s="92">
        <f t="shared" si="13"/>
        <v>0.025332311901848426</v>
      </c>
      <c r="W195" s="6"/>
      <c r="X195" s="6"/>
    </row>
    <row r="196" spans="1:24" s="3" customFormat="1" ht="11.25">
      <c r="A196" s="1">
        <v>25.3999999999999</v>
      </c>
      <c r="B196" s="6">
        <v>0.02057086532634001</v>
      </c>
      <c r="C196" s="6">
        <v>0.018452749656421383</v>
      </c>
      <c r="D196" s="6">
        <v>0.016348552490800024</v>
      </c>
      <c r="E196" s="6">
        <v>0.01425813708740637</v>
      </c>
      <c r="F196" s="6">
        <v>0.01218136848955039</v>
      </c>
      <c r="G196" s="6">
        <v>0.010118113496877766</v>
      </c>
      <c r="H196" s="6">
        <v>0.0080682406368912</v>
      </c>
      <c r="I196" s="6">
        <v>0.006031620137024075</v>
      </c>
      <c r="J196" s="6">
        <v>0.004008123897253987</v>
      </c>
      <c r="K196" s="6">
        <v>0.0019976254632440298</v>
      </c>
      <c r="L196" s="1">
        <v>25.3999999999999</v>
      </c>
      <c r="M196" s="92">
        <f t="shared" si="11"/>
        <v>-0.010027454199833257</v>
      </c>
      <c r="N196" s="92">
        <f t="shared" si="11"/>
        <v>-0.006103183211654732</v>
      </c>
      <c r="O196" s="92">
        <f t="shared" si="13"/>
        <v>-0.0021789122234762053</v>
      </c>
      <c r="P196" s="92">
        <f t="shared" si="13"/>
        <v>0.0017453587647023206</v>
      </c>
      <c r="Q196" s="92">
        <f t="shared" si="13"/>
        <v>0.005669629752880847</v>
      </c>
      <c r="R196" s="92">
        <f t="shared" si="13"/>
        <v>0.009593900741059373</v>
      </c>
      <c r="S196" s="92">
        <f t="shared" si="13"/>
        <v>0.013518171729237898</v>
      </c>
      <c r="T196" s="92">
        <f t="shared" si="13"/>
        <v>0.017442442717416424</v>
      </c>
      <c r="U196" s="92">
        <f t="shared" si="13"/>
        <v>0.02136671370559495</v>
      </c>
      <c r="V196" s="92">
        <f t="shared" si="13"/>
        <v>0.02529098469377348</v>
      </c>
      <c r="W196" s="6"/>
      <c r="X196" s="6"/>
    </row>
    <row r="197" spans="1:24" s="3" customFormat="1" ht="11.25">
      <c r="A197" s="1">
        <v>25.4999999999999</v>
      </c>
      <c r="B197" s="6">
        <v>0.02069715311016211</v>
      </c>
      <c r="C197" s="6">
        <v>0.018565658276982863</v>
      </c>
      <c r="D197" s="6">
        <v>0.016448255284036716</v>
      </c>
      <c r="E197" s="6">
        <v>0.01434480484478388</v>
      </c>
      <c r="F197" s="6">
        <v>0.012255169502304106</v>
      </c>
      <c r="G197" s="6">
        <v>0.01017921359935349</v>
      </c>
      <c r="H197" s="6">
        <v>0.00811680324900735</v>
      </c>
      <c r="I197" s="6">
        <v>0.0060678063058759515</v>
      </c>
      <c r="J197" s="6">
        <v>0.004032092337879989</v>
      </c>
      <c r="K197" s="6">
        <v>0.00200953259857324</v>
      </c>
      <c r="L197" s="1">
        <v>25.4999999999999</v>
      </c>
      <c r="M197" s="92">
        <f t="shared" si="11"/>
        <v>-0.010066197619710919</v>
      </c>
      <c r="N197" s="92">
        <f t="shared" si="11"/>
        <v>-0.006142213048818252</v>
      </c>
      <c r="O197" s="92">
        <f t="shared" si="13"/>
        <v>-0.002218228477925585</v>
      </c>
      <c r="P197" s="92">
        <f t="shared" si="13"/>
        <v>0.0017057560929670825</v>
      </c>
      <c r="Q197" s="92">
        <f t="shared" si="13"/>
        <v>0.0056297406638597496</v>
      </c>
      <c r="R197" s="92">
        <f t="shared" si="13"/>
        <v>0.009553725234752416</v>
      </c>
      <c r="S197" s="92">
        <f t="shared" si="13"/>
        <v>0.013477709805645085</v>
      </c>
      <c r="T197" s="92">
        <f t="shared" si="13"/>
        <v>0.01740169437653775</v>
      </c>
      <c r="U197" s="92">
        <f t="shared" si="13"/>
        <v>0.02132567894743042</v>
      </c>
      <c r="V197" s="92">
        <f t="shared" si="13"/>
        <v>0.025249663518323084</v>
      </c>
      <c r="W197" s="6"/>
      <c r="X197" s="6"/>
    </row>
    <row r="198" spans="1:24" s="3" customFormat="1" ht="11.25">
      <c r="A198" s="1">
        <v>25.5999999999999</v>
      </c>
      <c r="B198" s="6">
        <v>0.020824141557325943</v>
      </c>
      <c r="C198" s="6">
        <v>0.018679188723476094</v>
      </c>
      <c r="D198" s="6">
        <v>0.01654850313241937</v>
      </c>
      <c r="E198" s="6">
        <v>0.014431942907269436</v>
      </c>
      <c r="F198" s="6">
        <v>0.012329368046068797</v>
      </c>
      <c r="G198" s="6">
        <v>0.01024064039091886</v>
      </c>
      <c r="H198" s="6">
        <v>0.008165623597717938</v>
      </c>
      <c r="I198" s="6">
        <v>0.006104183106493231</v>
      </c>
      <c r="J198" s="6">
        <v>0.004056186112313228</v>
      </c>
      <c r="K198" s="6">
        <v>0.002021501536767361</v>
      </c>
      <c r="L198" s="1">
        <v>25.5999999999999</v>
      </c>
      <c r="M198" s="92">
        <f t="shared" si="11"/>
        <v>-0.010104935384538077</v>
      </c>
      <c r="N198" s="92">
        <f t="shared" si="11"/>
        <v>-0.006181237189125352</v>
      </c>
      <c r="O198" s="92">
        <f t="shared" si="13"/>
        <v>-0.0022575389937126255</v>
      </c>
      <c r="P198" s="92">
        <f t="shared" si="13"/>
        <v>0.0016661592017001006</v>
      </c>
      <c r="Q198" s="92">
        <f t="shared" si="13"/>
        <v>0.005589857397112826</v>
      </c>
      <c r="R198" s="92">
        <f t="shared" si="13"/>
        <v>0.009513555592525553</v>
      </c>
      <c r="S198" s="92">
        <f t="shared" si="13"/>
        <v>0.013437253787938279</v>
      </c>
      <c r="T198" s="92">
        <f t="shared" si="13"/>
        <v>0.017360951983351004</v>
      </c>
      <c r="U198" s="92">
        <f t="shared" si="13"/>
        <v>0.02128465017876373</v>
      </c>
      <c r="V198" s="92">
        <f t="shared" si="13"/>
        <v>0.025208348374176456</v>
      </c>
      <c r="W198" s="6"/>
      <c r="X198" s="6"/>
    </row>
    <row r="199" spans="1:24" s="3" customFormat="1" ht="11.25">
      <c r="A199" s="1">
        <v>25.7999999999999</v>
      </c>
      <c r="B199" s="6">
        <v>0.02108023482781706</v>
      </c>
      <c r="C199" s="6">
        <v>0.018908127649257245</v>
      </c>
      <c r="D199" s="6">
        <v>0.01675064481386188</v>
      </c>
      <c r="E199" s="6">
        <v>0.014607639123195067</v>
      </c>
      <c r="F199" s="6">
        <v>0.012478965347677574</v>
      </c>
      <c r="G199" s="6">
        <v>0.010364480193778376</v>
      </c>
      <c r="H199" s="6">
        <v>0.008264042271860141</v>
      </c>
      <c r="I199" s="6">
        <v>0.006177512064663416</v>
      </c>
      <c r="J199" s="6">
        <v>0.004104751896414757</v>
      </c>
      <c r="K199" s="6">
        <v>0.002045625902544476</v>
      </c>
      <c r="L199" s="1">
        <v>25.7999999999999</v>
      </c>
      <c r="M199" s="92">
        <f t="shared" si="11"/>
        <v>-0.010182393953992683</v>
      </c>
      <c r="N199" s="92">
        <f t="shared" si="11"/>
        <v>-0.006259268384158694</v>
      </c>
      <c r="O199" s="92">
        <f t="shared" si="13"/>
        <v>-0.002336142814324705</v>
      </c>
      <c r="P199" s="92">
        <f t="shared" si="13"/>
        <v>0.001586982755509284</v>
      </c>
      <c r="Q199" s="92">
        <f t="shared" si="13"/>
        <v>0.005510108325343273</v>
      </c>
      <c r="R199" s="92">
        <f t="shared" si="13"/>
        <v>0.009433233895177261</v>
      </c>
      <c r="S199" s="92">
        <f t="shared" si="13"/>
        <v>0.013356359465011252</v>
      </c>
      <c r="T199" s="92">
        <f t="shared" si="13"/>
        <v>0.01727948503484524</v>
      </c>
      <c r="U199" s="92">
        <f t="shared" si="13"/>
        <v>0.02120261060467923</v>
      </c>
      <c r="V199" s="92">
        <f t="shared" si="13"/>
        <v>0.02512573617451322</v>
      </c>
      <c r="W199" s="6"/>
      <c r="X199" s="6"/>
    </row>
    <row r="200" spans="1:24" s="3" customFormat="1" ht="11.25">
      <c r="A200" s="1">
        <v>25.9999999999999</v>
      </c>
      <c r="B200" s="6">
        <v>0.021339174096108075</v>
      </c>
      <c r="C200" s="6">
        <v>0.019139591700576976</v>
      </c>
      <c r="D200" s="6">
        <v>0.01695499930391446</v>
      </c>
      <c r="E200" s="6">
        <v>0.014785244192808397</v>
      </c>
      <c r="F200" s="6">
        <v>0.012630175721318564</v>
      </c>
      <c r="G200" s="6">
        <v>0.010489645276010559</v>
      </c>
      <c r="H200" s="6">
        <v>0.00836350624179301</v>
      </c>
      <c r="I200" s="6">
        <v>0.0062516139684414725</v>
      </c>
      <c r="J200" s="6">
        <v>0.004153825737793067</v>
      </c>
      <c r="K200" s="6">
        <v>0.002070000731596174</v>
      </c>
      <c r="L200" s="1">
        <v>25.9999999999999</v>
      </c>
      <c r="M200" s="92">
        <f t="shared" si="11"/>
        <v>-0.010259829918097051</v>
      </c>
      <c r="N200" s="92">
        <f t="shared" si="11"/>
        <v>-0.006337276806727923</v>
      </c>
      <c r="O200" s="92">
        <f t="shared" si="13"/>
        <v>-0.0024147236953587954</v>
      </c>
      <c r="P200" s="92">
        <f t="shared" si="13"/>
        <v>0.0015078294160103328</v>
      </c>
      <c r="Q200" s="92">
        <f t="shared" si="13"/>
        <v>0.0054303825273794605</v>
      </c>
      <c r="R200" s="92">
        <f t="shared" si="13"/>
        <v>0.009352935638748588</v>
      </c>
      <c r="S200" s="92">
        <f t="shared" si="13"/>
        <v>0.013275488750117716</v>
      </c>
      <c r="T200" s="92">
        <f t="shared" si="13"/>
        <v>0.017198041861486844</v>
      </c>
      <c r="U200" s="92">
        <f t="shared" si="13"/>
        <v>0.021120594972855972</v>
      </c>
      <c r="V200" s="92">
        <f t="shared" si="13"/>
        <v>0.0250431480842251</v>
      </c>
      <c r="W200" s="6"/>
      <c r="X200" s="6"/>
    </row>
    <row r="201" spans="1:24" s="3" customFormat="1" ht="11.25">
      <c r="A201" s="1">
        <v>26.1999999999999</v>
      </c>
      <c r="B201" s="6">
        <v>0.021600988620685182</v>
      </c>
      <c r="C201" s="6">
        <v>0.019373606397201888</v>
      </c>
      <c r="D201" s="6">
        <v>0.017161588581470096</v>
      </c>
      <c r="E201" s="6">
        <v>0.014964776745153684</v>
      </c>
      <c r="F201" s="6">
        <v>0.012783014630609857</v>
      </c>
      <c r="G201" s="6">
        <v>0.010616148113839048</v>
      </c>
      <c r="H201" s="6">
        <v>0.008464025168191154</v>
      </c>
      <c r="I201" s="6">
        <v>0.006326495828810048</v>
      </c>
      <c r="J201" s="6">
        <v>0.004203412157798999</v>
      </c>
      <c r="K201" s="6">
        <v>0.0020946282100899227</v>
      </c>
      <c r="L201" s="1">
        <v>26.1999999999999</v>
      </c>
      <c r="M201" s="92">
        <f t="shared" si="11"/>
        <v>-0.01033724328674539</v>
      </c>
      <c r="N201" s="92">
        <f t="shared" si="11"/>
        <v>-0.006415262466800392</v>
      </c>
      <c r="O201" s="92">
        <f t="shared" si="13"/>
        <v>-0.0024932816468553947</v>
      </c>
      <c r="P201" s="92">
        <f t="shared" si="13"/>
        <v>0.0014286991730896035</v>
      </c>
      <c r="Q201" s="92">
        <f t="shared" si="13"/>
        <v>0.005350679993034602</v>
      </c>
      <c r="R201" s="92">
        <f t="shared" si="13"/>
        <v>0.0092726608129796</v>
      </c>
      <c r="S201" s="92">
        <f t="shared" si="13"/>
        <v>0.0131946416329246</v>
      </c>
      <c r="T201" s="92">
        <f t="shared" si="13"/>
        <v>0.017116622452869597</v>
      </c>
      <c r="U201" s="92">
        <f t="shared" si="13"/>
        <v>0.021038603272814597</v>
      </c>
      <c r="V201" s="92">
        <f t="shared" si="13"/>
        <v>0.024960584092759593</v>
      </c>
      <c r="W201" s="6"/>
      <c r="X201" s="6"/>
    </row>
    <row r="202" spans="1:24" s="3" customFormat="1" ht="11.25">
      <c r="A202" s="1">
        <v>26.3999999999999</v>
      </c>
      <c r="B202" s="6">
        <v>0.021865707963931436</v>
      </c>
      <c r="C202" s="6">
        <v>0.01961019751482051</v>
      </c>
      <c r="D202" s="6">
        <v>0.017370434837857555</v>
      </c>
      <c r="E202" s="6">
        <v>0.015146255582478839</v>
      </c>
      <c r="F202" s="6">
        <v>0.01293749767717037</v>
      </c>
      <c r="G202" s="6">
        <v>0.010744001290099881</v>
      </c>
      <c r="H202" s="6">
        <v>0.008565608790562078</v>
      </c>
      <c r="I202" s="6">
        <v>0.006402164711217553</v>
      </c>
      <c r="J202" s="6">
        <v>0.00425351571110643</v>
      </c>
      <c r="K202" s="6">
        <v>0.002119510539418234</v>
      </c>
      <c r="L202" s="1">
        <v>26.3999999999999</v>
      </c>
      <c r="M202" s="92">
        <f t="shared" si="11"/>
        <v>-0.010414634069826132</v>
      </c>
      <c r="N202" s="92">
        <f t="shared" si="11"/>
        <v>-0.006493225374337635</v>
      </c>
      <c r="O202" s="92">
        <f t="shared" si="13"/>
        <v>-0.002571816678849137</v>
      </c>
      <c r="P202" s="92">
        <f t="shared" si="13"/>
        <v>0.0013495920166393608</v>
      </c>
      <c r="Q202" s="92">
        <f t="shared" si="13"/>
        <v>0.005271000712127858</v>
      </c>
      <c r="R202" s="92">
        <f t="shared" si="13"/>
        <v>0.009192409407616356</v>
      </c>
      <c r="S202" s="92">
        <f t="shared" si="13"/>
        <v>0.013113818103104854</v>
      </c>
      <c r="T202" s="92">
        <f t="shared" si="13"/>
        <v>0.01703522679859335</v>
      </c>
      <c r="U202" s="92">
        <f t="shared" si="13"/>
        <v>0.02095663549408185</v>
      </c>
      <c r="V202" s="92">
        <f t="shared" si="13"/>
        <v>0.024878044189570347</v>
      </c>
      <c r="W202" s="6"/>
      <c r="X202" s="6"/>
    </row>
    <row r="203" spans="1:24" s="3" customFormat="1" ht="11.25">
      <c r="A203" s="1">
        <v>26.5999999999999</v>
      </c>
      <c r="B203" s="6">
        <v>0.022133361995898184</v>
      </c>
      <c r="C203" s="6">
        <v>0.01984939108806208</v>
      </c>
      <c r="D203" s="6">
        <v>0.017581560479210223</v>
      </c>
      <c r="E203" s="6">
        <v>0.015329699682048892</v>
      </c>
      <c r="F203" s="6">
        <v>0.01309364060196511</v>
      </c>
      <c r="G203" s="6">
        <v>0.01087321749519871</v>
      </c>
      <c r="H203" s="6">
        <v>0.008668266927888808</v>
      </c>
      <c r="I203" s="6">
        <v>0.0064786277359734235</v>
      </c>
      <c r="J203" s="6">
        <v>0.00430414098592161</v>
      </c>
      <c r="K203" s="6">
        <v>0.0021446499362779625</v>
      </c>
      <c r="L203" s="1">
        <v>26.5999999999999</v>
      </c>
      <c r="M203" s="92">
        <f t="shared" si="11"/>
        <v>-0.010492002277221937</v>
      </c>
      <c r="N203" s="92">
        <f t="shared" si="11"/>
        <v>-0.006571165539295369</v>
      </c>
      <c r="O203" s="92">
        <f t="shared" si="13"/>
        <v>-0.002650328801368802</v>
      </c>
      <c r="P203" s="92">
        <f t="shared" si="13"/>
        <v>0.0012705079365577655</v>
      </c>
      <c r="Q203" s="92">
        <f t="shared" si="13"/>
        <v>0.005191344674484333</v>
      </c>
      <c r="R203" s="92">
        <f t="shared" si="13"/>
        <v>0.009112181412410901</v>
      </c>
      <c r="S203" s="92">
        <f t="shared" si="13"/>
        <v>0.013033018150337469</v>
      </c>
      <c r="T203" s="92">
        <f t="shared" si="13"/>
        <v>0.016953854888264036</v>
      </c>
      <c r="U203" s="92">
        <f t="shared" si="13"/>
        <v>0.020874691626190604</v>
      </c>
      <c r="V203" s="92">
        <f t="shared" si="13"/>
        <v>0.02479552836411717</v>
      </c>
      <c r="W203" s="6"/>
      <c r="X203" s="6"/>
    </row>
    <row r="204" spans="1:24" s="3" customFormat="1" ht="11.25">
      <c r="A204" s="1">
        <v>26.7999999999999</v>
      </c>
      <c r="B204" s="6">
        <v>0.022403980898130067</v>
      </c>
      <c r="C204" s="6">
        <v>0.02009121341355556</v>
      </c>
      <c r="D204" s="6">
        <v>0.017794988128864025</v>
      </c>
      <c r="E204" s="6">
        <v>0.015515128197979651</v>
      </c>
      <c r="F204" s="6">
        <v>0.013251459286663651</v>
      </c>
      <c r="G204" s="6">
        <v>0.011003809528075875</v>
      </c>
      <c r="H204" s="6">
        <v>0.008772009479276534</v>
      </c>
      <c r="I204" s="6">
        <v>0.006555892078644919</v>
      </c>
      <c r="J204" s="6">
        <v>0.004355292604192593</v>
      </c>
      <c r="K204" s="6">
        <v>0.0021700486327492505</v>
      </c>
      <c r="L204" s="1">
        <v>26.7999999999999</v>
      </c>
      <c r="M204" s="92">
        <f t="shared" si="11"/>
        <v>-0.010569347918809707</v>
      </c>
      <c r="N204" s="92">
        <f t="shared" si="11"/>
        <v>-0.006649082971623516</v>
      </c>
      <c r="O204" s="92">
        <f t="shared" si="13"/>
        <v>-0.0027288180244373246</v>
      </c>
      <c r="P204" s="92">
        <f t="shared" si="13"/>
        <v>0.001191446922748866</v>
      </c>
      <c r="Q204" s="92">
        <f t="shared" si="13"/>
        <v>0.005111711869935057</v>
      </c>
      <c r="R204" s="92">
        <f t="shared" si="13"/>
        <v>0.009031976817121246</v>
      </c>
      <c r="S204" s="92">
        <f t="shared" si="13"/>
        <v>0.012952241764307438</v>
      </c>
      <c r="T204" s="92">
        <f t="shared" si="13"/>
        <v>0.016872506711493627</v>
      </c>
      <c r="U204" s="92">
        <f t="shared" si="13"/>
        <v>0.02079277165867982</v>
      </c>
      <c r="V204" s="92">
        <f t="shared" si="13"/>
        <v>0.02471303660586601</v>
      </c>
      <c r="W204" s="6"/>
      <c r="X204" s="6"/>
    </row>
    <row r="205" spans="1:24" s="3" customFormat="1" ht="11.25">
      <c r="A205" s="1">
        <v>26.9999999999999</v>
      </c>
      <c r="B205" s="6">
        <v>0.02267759516755846</v>
      </c>
      <c r="C205" s="6">
        <v>0.020335691053041685</v>
      </c>
      <c r="D205" s="6">
        <v>0.0180107406297957</v>
      </c>
      <c r="E205" s="6">
        <v>0.015702560463101242</v>
      </c>
      <c r="F205" s="6">
        <v>0.01341096975501997</v>
      </c>
      <c r="G205" s="6">
        <v>0.011135790297186083</v>
      </c>
      <c r="H205" s="6">
        <v>0.008876846424608648</v>
      </c>
      <c r="I205" s="6">
        <v>0.006633964970459362</v>
      </c>
      <c r="J205" s="6">
        <v>0.004406975221821379</v>
      </c>
      <c r="K205" s="6">
        <v>0.0021957088763753995</v>
      </c>
      <c r="L205" s="1">
        <v>26.9999999999999</v>
      </c>
      <c r="M205" s="92">
        <f aca="true" t="shared" si="14" ref="M205:N224">+(M$5-$B$2*$A205)/($B$4+$B$3*$A205)</f>
        <v>-0.01064667100446057</v>
      </c>
      <c r="N205" s="92">
        <f t="shared" si="14"/>
        <v>-0.0067269776812661775</v>
      </c>
      <c r="O205" s="92">
        <f t="shared" si="13"/>
        <v>-0.0028072843580717846</v>
      </c>
      <c r="P205" s="92">
        <f t="shared" si="13"/>
        <v>0.0011124089651226088</v>
      </c>
      <c r="Q205" s="92">
        <f t="shared" si="13"/>
        <v>0.005032102288317002</v>
      </c>
      <c r="R205" s="92">
        <f t="shared" si="13"/>
        <v>0.008951795611511396</v>
      </c>
      <c r="S205" s="92">
        <f t="shared" si="13"/>
        <v>0.012871488934705789</v>
      </c>
      <c r="T205" s="92">
        <f t="shared" si="13"/>
        <v>0.016791182257900182</v>
      </c>
      <c r="U205" s="92">
        <f t="shared" si="13"/>
        <v>0.020710875581094575</v>
      </c>
      <c r="V205" s="92">
        <f t="shared" si="13"/>
        <v>0.02463056890428897</v>
      </c>
      <c r="W205" s="6"/>
      <c r="X205" s="6"/>
    </row>
    <row r="206" spans="1:24" s="3" customFormat="1" ht="11.25">
      <c r="A206" s="1">
        <v>27.1999999999999</v>
      </c>
      <c r="B206" s="6">
        <v>0.022954235620454726</v>
      </c>
      <c r="C206" s="6">
        <v>0.02058285083653036</v>
      </c>
      <c r="D206" s="6">
        <v>0.018228841047094407</v>
      </c>
      <c r="E206" s="6">
        <v>0.01589201599084526</v>
      </c>
      <c r="F206" s="6">
        <v>0.013572188174268206</v>
      </c>
      <c r="G206" s="6">
        <v>0.011269172821488125</v>
      </c>
      <c r="H206" s="6">
        <v>0.008982787825208432</v>
      </c>
      <c r="I206" s="6">
        <v>0.006712853698709064</v>
      </c>
      <c r="J206" s="6">
        <v>0.00445919352887689</v>
      </c>
      <c r="K206" s="6">
        <v>0.0022216329302427494</v>
      </c>
      <c r="L206" s="1">
        <v>27.1999999999999</v>
      </c>
      <c r="M206" s="92">
        <f t="shared" si="14"/>
        <v>-0.010723971544039916</v>
      </c>
      <c r="N206" s="92">
        <f t="shared" si="14"/>
        <v>-0.006804849678161673</v>
      </c>
      <c r="O206" s="92">
        <f t="shared" si="13"/>
        <v>-0.0028857278122834287</v>
      </c>
      <c r="P206" s="92">
        <f t="shared" si="13"/>
        <v>0.001033394053594815</v>
      </c>
      <c r="Q206" s="92">
        <f t="shared" si="13"/>
        <v>0.004952515919473059</v>
      </c>
      <c r="R206" s="92">
        <f t="shared" si="13"/>
        <v>0.008871637785351303</v>
      </c>
      <c r="S206" s="92">
        <f t="shared" si="13"/>
        <v>0.012790759651229546</v>
      </c>
      <c r="T206" s="92">
        <f t="shared" si="13"/>
        <v>0.016709881517107793</v>
      </c>
      <c r="U206" s="92">
        <f t="shared" si="13"/>
        <v>0.020629003382986035</v>
      </c>
      <c r="V206" s="92">
        <f t="shared" si="13"/>
        <v>0.02454812524886428</v>
      </c>
      <c r="W206" s="6"/>
      <c r="X206" s="6"/>
    </row>
    <row r="207" spans="1:24" s="3" customFormat="1" ht="11.25">
      <c r="A207" s="1">
        <v>27.3999999999999</v>
      </c>
      <c r="B207" s="6">
        <v>0.023233933396449715</v>
      </c>
      <c r="C207" s="6">
        <v>0.020832719865508862</v>
      </c>
      <c r="D207" s="6">
        <v>0.01844931267047145</v>
      </c>
      <c r="E207" s="6">
        <v>0.01608351447715957</v>
      </c>
      <c r="F207" s="6">
        <v>0.01373513085653775</v>
      </c>
      <c r="G207" s="6">
        <v>0.011403970231447354</v>
      </c>
      <c r="H207" s="6">
        <v>0.0090898438245086</v>
      </c>
      <c r="I207" s="6">
        <v>0.0067925656071605054</v>
      </c>
      <c r="J207" s="6">
        <v>0.00451195224980984</v>
      </c>
      <c r="K207" s="6">
        <v>0.0022478230730610723</v>
      </c>
      <c r="L207" s="1">
        <v>27.3999999999999</v>
      </c>
      <c r="M207" s="92">
        <f t="shared" si="14"/>
        <v>-0.01080124954740737</v>
      </c>
      <c r="N207" s="92">
        <f t="shared" si="14"/>
        <v>-0.006882698972242516</v>
      </c>
      <c r="O207" s="92">
        <f aca="true" t="shared" si="15" ref="O207:W207">+(O$5-$B$2*$A207)/($B$4+$B$3*$A207)</f>
        <v>-0.002964148397077662</v>
      </c>
      <c r="P207" s="92">
        <f t="shared" si="15"/>
        <v>0.0009544021780871911</v>
      </c>
      <c r="Q207" s="92">
        <f t="shared" si="15"/>
        <v>0.004872952753252045</v>
      </c>
      <c r="R207" s="92">
        <f t="shared" si="15"/>
        <v>0.008791503328416899</v>
      </c>
      <c r="S207" s="92">
        <f t="shared" si="15"/>
        <v>0.012710053903581752</v>
      </c>
      <c r="T207" s="92">
        <f t="shared" si="15"/>
        <v>0.016628604478746603</v>
      </c>
      <c r="U207" s="92">
        <f t="shared" si="15"/>
        <v>0.02054715505391146</v>
      </c>
      <c r="V207" s="92">
        <f t="shared" si="15"/>
        <v>0.024465705629076313</v>
      </c>
      <c r="W207" s="92">
        <f t="shared" si="15"/>
        <v>0.028384256204241162</v>
      </c>
      <c r="X207" s="6"/>
    </row>
    <row r="208" spans="1:24" s="3" customFormat="1" ht="11.25">
      <c r="A208" s="1">
        <v>27.5999999999999</v>
      </c>
      <c r="B208" s="6">
        <v>0.02351671996261687</v>
      </c>
      <c r="C208" s="6">
        <v>0.02108532551619842</v>
      </c>
      <c r="D208" s="6">
        <v>0.01867217901680559</v>
      </c>
      <c r="E208" s="6">
        <v>0.01627707580244858</v>
      </c>
      <c r="F208" s="6">
        <v>0.013899814260285632</v>
      </c>
      <c r="G208" s="6">
        <v>0.011540195770049213</v>
      </c>
      <c r="H208" s="6">
        <v>0.009198024648727224</v>
      </c>
      <c r="I208" s="6">
        <v>0.00687310809646669</v>
      </c>
      <c r="J208" s="6">
        <v>0.0045652561436687195</v>
      </c>
      <c r="K208" s="6">
        <v>0.002274281599244098</v>
      </c>
      <c r="L208" s="1">
        <v>27.5999999999999</v>
      </c>
      <c r="M208" s="92">
        <f t="shared" si="14"/>
        <v>-0.010878505024416807</v>
      </c>
      <c r="N208" s="92">
        <f t="shared" si="14"/>
        <v>-0.006960525573435432</v>
      </c>
      <c r="O208" s="92">
        <f aca="true" t="shared" si="16" ref="O208:W222">+(O$5-$B$2*$A208)/($B$4+$B$3*$A208)</f>
        <v>-0.0030425461224540566</v>
      </c>
      <c r="P208" s="92">
        <f t="shared" si="16"/>
        <v>0.0008754333285273191</v>
      </c>
      <c r="Q208" s="92">
        <f t="shared" si="16"/>
        <v>0.004793412779508695</v>
      </c>
      <c r="R208" s="92">
        <f t="shared" si="16"/>
        <v>0.00871139223049007</v>
      </c>
      <c r="S208" s="92">
        <f t="shared" si="16"/>
        <v>0.012629371681471446</v>
      </c>
      <c r="T208" s="92">
        <f t="shared" si="16"/>
        <v>0.01654735113245282</v>
      </c>
      <c r="U208" s="92">
        <f t="shared" si="16"/>
        <v>0.020465330583434197</v>
      </c>
      <c r="V208" s="92">
        <f t="shared" si="16"/>
        <v>0.024383310034415573</v>
      </c>
      <c r="W208" s="92">
        <f t="shared" si="16"/>
        <v>0.02830128948539695</v>
      </c>
      <c r="X208" s="6"/>
    </row>
    <row r="209" spans="1:24" s="3" customFormat="1" ht="11.25">
      <c r="A209" s="1">
        <v>27.7999999999999</v>
      </c>
      <c r="B209" s="6">
        <v>0.023802627117625406</v>
      </c>
      <c r="C209" s="6">
        <v>0.021340695442864488</v>
      </c>
      <c r="D209" s="6">
        <v>0.018897463832728813</v>
      </c>
      <c r="E209" s="6">
        <v>0.016472720033542908</v>
      </c>
      <c r="F209" s="6">
        <v>0.014066254991749525</v>
      </c>
      <c r="G209" s="6">
        <v>0.011677862793826495</v>
      </c>
      <c r="H209" s="6">
        <v>0.009307340607552143</v>
      </c>
      <c r="I209" s="6">
        <v>0.006954488624584189</v>
      </c>
      <c r="J209" s="6">
        <v>0.004619110004317938</v>
      </c>
      <c r="K209" s="6">
        <v>0.0023010108189906653</v>
      </c>
      <c r="L209" s="1">
        <v>27.7999999999999</v>
      </c>
      <c r="M209" s="92">
        <f t="shared" si="14"/>
        <v>-0.01095573798491637</v>
      </c>
      <c r="N209" s="92">
        <f t="shared" si="14"/>
        <v>-0.0070383294916613656</v>
      </c>
      <c r="O209" s="92">
        <f t="shared" si="16"/>
        <v>-0.0031209209984063594</v>
      </c>
      <c r="P209" s="92">
        <f t="shared" si="16"/>
        <v>0.0007964874948486466</v>
      </c>
      <c r="Q209" s="92">
        <f t="shared" si="16"/>
        <v>0.004713895988103653</v>
      </c>
      <c r="R209" s="92">
        <f t="shared" si="16"/>
        <v>0.008631304481358659</v>
      </c>
      <c r="S209" s="92">
        <f t="shared" si="16"/>
        <v>0.012548712974613664</v>
      </c>
      <c r="T209" s="92">
        <f t="shared" si="16"/>
        <v>0.01646612146786867</v>
      </c>
      <c r="U209" s="92">
        <f t="shared" si="16"/>
        <v>0.020383529961123678</v>
      </c>
      <c r="V209" s="92">
        <f t="shared" si="16"/>
        <v>0.02430093845437868</v>
      </c>
      <c r="W209" s="92">
        <f t="shared" si="16"/>
        <v>0.02821834694763369</v>
      </c>
      <c r="X209" s="6"/>
    </row>
    <row r="210" spans="1:24" s="3" customFormat="1" ht="11.25">
      <c r="A210" s="1">
        <v>27.9999999999999</v>
      </c>
      <c r="B210" s="6">
        <v>0.024091686995958796</v>
      </c>
      <c r="C210" s="6">
        <v>0.021598857581176578</v>
      </c>
      <c r="D210" s="6">
        <v>0.01912519109724847</v>
      </c>
      <c r="E210" s="6">
        <v>0.016670467425694824</v>
      </c>
      <c r="F210" s="6">
        <v>0.014234469806418229</v>
      </c>
      <c r="G210" s="6">
        <v>0.011816984773897633</v>
      </c>
      <c r="H210" s="6">
        <v>0.00941780209483173</v>
      </c>
      <c r="I210" s="6">
        <v>0.007036714707193229</v>
      </c>
      <c r="J210" s="6">
        <v>0.00467351866065699</v>
      </c>
      <c r="K210" s="6">
        <v>0.002328013058365951</v>
      </c>
      <c r="L210" s="1">
        <v>27.9999999999999</v>
      </c>
      <c r="M210" s="92">
        <f t="shared" si="14"/>
        <v>-0.011032948438748452</v>
      </c>
      <c r="N210" s="92">
        <f t="shared" si="14"/>
        <v>-0.007116110736835469</v>
      </c>
      <c r="O210" s="92">
        <f t="shared" si="16"/>
        <v>-0.003199273034922485</v>
      </c>
      <c r="P210" s="92">
        <f t="shared" si="16"/>
        <v>0.0007175646669904985</v>
      </c>
      <c r="Q210" s="92">
        <f t="shared" si="16"/>
        <v>0.004634402368903482</v>
      </c>
      <c r="R210" s="92">
        <f t="shared" si="16"/>
        <v>0.008551240070816465</v>
      </c>
      <c r="S210" s="92">
        <f t="shared" si="16"/>
        <v>0.01246807777272945</v>
      </c>
      <c r="T210" s="92">
        <f t="shared" si="16"/>
        <v>0.016384915474642433</v>
      </c>
      <c r="U210" s="92">
        <f t="shared" si="16"/>
        <v>0.020301753176555415</v>
      </c>
      <c r="V210" s="92">
        <f t="shared" si="16"/>
        <v>0.0242185908784684</v>
      </c>
      <c r="W210" s="92">
        <f t="shared" si="16"/>
        <v>0.028135428580381382</v>
      </c>
      <c r="X210" s="6"/>
    </row>
    <row r="211" spans="1:24" s="3" customFormat="1" ht="11.25">
      <c r="A211" s="1">
        <v>28.1999999999999</v>
      </c>
      <c r="B211" s="6">
        <v>0.024383932072206935</v>
      </c>
      <c r="C211" s="6">
        <v>0.02185984015162463</v>
      </c>
      <c r="D211" s="6">
        <v>0.01935538502441185</v>
      </c>
      <c r="E211" s="6">
        <v>0.01687033842460477</v>
      </c>
      <c r="F211" s="6">
        <v>0.014404475610523894</v>
      </c>
      <c r="G211" s="6">
        <v>0.011957575297019555</v>
      </c>
      <c r="H211" s="6">
        <v>0.009529419589274654</v>
      </c>
      <c r="I211" s="6">
        <v>0.007119793918122845</v>
      </c>
      <c r="J211" s="6">
        <v>0.004728486976841942</v>
      </c>
      <c r="K211" s="6">
        <v>0.0023552906593834037</v>
      </c>
      <c r="L211" s="1">
        <v>28.1999999999999</v>
      </c>
      <c r="M211" s="92">
        <f t="shared" si="14"/>
        <v>-0.011110136395749714</v>
      </c>
      <c r="N211" s="92">
        <f t="shared" si="14"/>
        <v>-0.007193869318867126</v>
      </c>
      <c r="O211" s="92">
        <f t="shared" si="16"/>
        <v>-0.0032776022419845367</v>
      </c>
      <c r="P211" s="92">
        <f t="shared" si="16"/>
        <v>0.0006386648348980522</v>
      </c>
      <c r="Q211" s="92">
        <f t="shared" si="16"/>
        <v>0.004554931911780641</v>
      </c>
      <c r="R211" s="92">
        <f t="shared" si="16"/>
        <v>0.00847119898866323</v>
      </c>
      <c r="S211" s="92">
        <f t="shared" si="16"/>
        <v>0.012387466065545819</v>
      </c>
      <c r="T211" s="92">
        <f t="shared" si="16"/>
        <v>0.01630373314242841</v>
      </c>
      <c r="U211" s="92">
        <f t="shared" si="16"/>
        <v>0.020220000219311</v>
      </c>
      <c r="V211" s="92">
        <f t="shared" si="16"/>
        <v>0.024136267296193586</v>
      </c>
      <c r="W211" s="92">
        <f t="shared" si="16"/>
        <v>0.028052534373076175</v>
      </c>
      <c r="X211" s="6"/>
    </row>
    <row r="212" spans="1:24" s="3" customFormat="1" ht="11.25">
      <c r="A212" s="1">
        <v>28.3999999999999</v>
      </c>
      <c r="B212" s="6">
        <v>0.02467939516542521</v>
      </c>
      <c r="C212" s="6">
        <v>0.022123671662985886</v>
      </c>
      <c r="D212" s="6">
        <v>0.0195880700660078</v>
      </c>
      <c r="E212" s="6">
        <v>0.01707235366847386</v>
      </c>
      <c r="F212" s="6">
        <v>0.014576289462551737</v>
      </c>
      <c r="G212" s="6">
        <v>0.012099648066651427</v>
      </c>
      <c r="H212" s="6">
        <v>0.00964220365515581</v>
      </c>
      <c r="I212" s="6">
        <v>0.007203733889778866</v>
      </c>
      <c r="J212" s="6">
        <v>0.004784019852507815</v>
      </c>
      <c r="K212" s="6">
        <v>0.0023828459800866652</v>
      </c>
      <c r="L212" s="1">
        <v>28.3999999999999</v>
      </c>
      <c r="M212" s="92">
        <f t="shared" si="14"/>
        <v>-0.011187301865751086</v>
      </c>
      <c r="N212" s="92">
        <f t="shared" si="14"/>
        <v>-0.007271605247659941</v>
      </c>
      <c r="O212" s="92">
        <f t="shared" si="16"/>
        <v>-0.0033559086295687954</v>
      </c>
      <c r="P212" s="92">
        <f t="shared" si="16"/>
        <v>0.0005597879885223494</v>
      </c>
      <c r="Q212" s="92">
        <f t="shared" si="16"/>
        <v>0.004475484606613494</v>
      </c>
      <c r="R212" s="92">
        <f t="shared" si="16"/>
        <v>0.00839118122470464</v>
      </c>
      <c r="S212" s="92">
        <f t="shared" si="16"/>
        <v>0.012306877842795784</v>
      </c>
      <c r="T212" s="92">
        <f t="shared" si="16"/>
        <v>0.01622257446088693</v>
      </c>
      <c r="U212" s="92">
        <f t="shared" si="16"/>
        <v>0.020138271078978073</v>
      </c>
      <c r="V212" s="92">
        <f t="shared" si="16"/>
        <v>0.024053967697069217</v>
      </c>
      <c r="W212" s="92">
        <f t="shared" si="16"/>
        <v>0.02796966431516036</v>
      </c>
      <c r="X212" s="6"/>
    </row>
    <row r="213" spans="1:24" s="3" customFormat="1" ht="11.25">
      <c r="A213" s="1">
        <v>28.5999999999999</v>
      </c>
      <c r="B213" s="6">
        <v>0.024978109443567913</v>
      </c>
      <c r="C213" s="6">
        <v>0.02239038091584844</v>
      </c>
      <c r="D213" s="6">
        <v>0.019823270914310537</v>
      </c>
      <c r="E213" s="6">
        <v>0.01727653399008696</v>
      </c>
      <c r="F213" s="6">
        <v>0.014749928574770971</v>
      </c>
      <c r="G213" s="6">
        <v>0.012243216904032373</v>
      </c>
      <c r="H213" s="6">
        <v>0.009756164943030702</v>
      </c>
      <c r="I213" s="6">
        <v>0.007288542313576481</v>
      </c>
      <c r="J213" s="6">
        <v>0.004840122222992932</v>
      </c>
      <c r="K213" s="6">
        <v>0.002410681394632006</v>
      </c>
      <c r="L213" s="1">
        <v>28.5999999999999</v>
      </c>
      <c r="M213" s="92">
        <f t="shared" si="14"/>
        <v>-0.011264444858577766</v>
      </c>
      <c r="N213" s="92">
        <f t="shared" si="14"/>
        <v>-0.007349318533111749</v>
      </c>
      <c r="O213" s="92">
        <f t="shared" si="16"/>
        <v>-0.0034341922076457313</v>
      </c>
      <c r="P213" s="92">
        <f t="shared" si="16"/>
        <v>0.00048093411782028605</v>
      </c>
      <c r="Q213" s="92">
        <f t="shared" si="16"/>
        <v>0.004396060443286304</v>
      </c>
      <c r="R213" s="92">
        <f t="shared" si="16"/>
        <v>0.00831118676875232</v>
      </c>
      <c r="S213" s="92">
        <f t="shared" si="16"/>
        <v>0.012226313094218339</v>
      </c>
      <c r="T213" s="92">
        <f t="shared" si="16"/>
        <v>0.016141439419684357</v>
      </c>
      <c r="U213" s="92">
        <f t="shared" si="16"/>
        <v>0.020056565745150374</v>
      </c>
      <c r="V213" s="92">
        <f t="shared" si="16"/>
        <v>0.02397169207061639</v>
      </c>
      <c r="W213" s="92">
        <f t="shared" si="16"/>
        <v>0.02788681839608241</v>
      </c>
      <c r="X213" s="6"/>
    </row>
    <row r="214" spans="1:24" s="3" customFormat="1" ht="11.25">
      <c r="A214" s="1">
        <v>28.7999999999999</v>
      </c>
      <c r="B214" s="6">
        <v>0.025280108427997255</v>
      </c>
      <c r="C214" s="6">
        <v>0.022659997006192638</v>
      </c>
      <c r="D214" s="6">
        <v>0.020061012504866558</v>
      </c>
      <c r="E214" s="6">
        <v>0.017482900418926833</v>
      </c>
      <c r="F214" s="6">
        <v>0.014925410314787245</v>
      </c>
      <c r="G214" s="6">
        <v>0.012388295749273293</v>
      </c>
      <c r="H214" s="6">
        <v>0.009871314190458414</v>
      </c>
      <c r="I214" s="6">
        <v>0.007374226940377408</v>
      </c>
      <c r="J214" s="6">
        <v>0.0048967990595652705</v>
      </c>
      <c r="K214" s="6">
        <v>0.0024387992933712966</v>
      </c>
      <c r="L214" s="1">
        <v>28.7999999999999</v>
      </c>
      <c r="M214" s="92">
        <f t="shared" si="14"/>
        <v>-0.011341565384049242</v>
      </c>
      <c r="N214" s="92">
        <f t="shared" si="14"/>
        <v>-0.007427009185114627</v>
      </c>
      <c r="O214" s="92">
        <f t="shared" si="16"/>
        <v>-0.003512452986180012</v>
      </c>
      <c r="P214" s="92">
        <f t="shared" si="16"/>
        <v>0.0004021032127546023</v>
      </c>
      <c r="Q214" s="92">
        <f t="shared" si="16"/>
        <v>0.004316659411689217</v>
      </c>
      <c r="R214" s="92">
        <f t="shared" si="16"/>
        <v>0.008231215610623831</v>
      </c>
      <c r="S214" s="92">
        <f t="shared" si="16"/>
        <v>0.012145771809558446</v>
      </c>
      <c r="T214" s="92">
        <f t="shared" si="16"/>
        <v>0.01606032800849306</v>
      </c>
      <c r="U214" s="92">
        <f t="shared" si="16"/>
        <v>0.019974884207427674</v>
      </c>
      <c r="V214" s="92">
        <f t="shared" si="16"/>
        <v>0.02388944040636229</v>
      </c>
      <c r="W214" s="92">
        <f t="shared" si="16"/>
        <v>0.027803996605296904</v>
      </c>
      <c r="X214" s="6"/>
    </row>
    <row r="215" spans="1:24" s="3" customFormat="1" ht="11.25">
      <c r="A215" s="1">
        <v>28.9999999999999</v>
      </c>
      <c r="B215" s="6">
        <v>0.025585425998064605</v>
      </c>
      <c r="C215" s="6">
        <v>0.022932549329026854</v>
      </c>
      <c r="D215" s="6">
        <v>0.02030132001932137</v>
      </c>
      <c r="E215" s="6">
        <v>0.01769147418331648</v>
      </c>
      <c r="F215" s="6">
        <v>0.015102752207114125</v>
      </c>
      <c r="G215" s="6">
        <v>0.012534898662460688</v>
      </c>
      <c r="H215" s="6">
        <v>0.009987662222731397</v>
      </c>
      <c r="I215" s="6">
        <v>0.007460795580930352</v>
      </c>
      <c r="J215" s="6">
        <v>0.00495405536964991</v>
      </c>
      <c r="K215" s="6">
        <v>0.002467202082935042</v>
      </c>
      <c r="L215" s="1">
        <v>28.9999999999999</v>
      </c>
      <c r="M215" s="92">
        <f t="shared" si="14"/>
        <v>-0.011418663451979264</v>
      </c>
      <c r="N215" s="92">
        <f t="shared" si="14"/>
        <v>-0.007504677213554877</v>
      </c>
      <c r="O215" s="92">
        <f t="shared" si="16"/>
        <v>-0.0035906909751304917</v>
      </c>
      <c r="P215" s="92">
        <f t="shared" si="16"/>
        <v>0.00032329526329389415</v>
      </c>
      <c r="Q215" s="92">
        <f t="shared" si="16"/>
        <v>0.00423728150171828</v>
      </c>
      <c r="R215" s="92">
        <f t="shared" si="16"/>
        <v>0.008151267740142666</v>
      </c>
      <c r="S215" s="92">
        <f t="shared" si="16"/>
        <v>0.012065253978567052</v>
      </c>
      <c r="T215" s="92">
        <f t="shared" si="16"/>
        <v>0.015979240216991437</v>
      </c>
      <c r="U215" s="92">
        <f t="shared" si="16"/>
        <v>0.019893226455415823</v>
      </c>
      <c r="V215" s="92">
        <f t="shared" si="16"/>
        <v>0.02380721269384021</v>
      </c>
      <c r="W215" s="92">
        <f t="shared" si="16"/>
        <v>0.027721198932264594</v>
      </c>
      <c r="X215" s="6"/>
    </row>
    <row r="216" spans="1:24" s="3" customFormat="1" ht="11.25">
      <c r="A216" s="1">
        <v>29.1999999999999</v>
      </c>
      <c r="B216" s="6">
        <v>0.02589409639577161</v>
      </c>
      <c r="C216" s="6">
        <v>0.023208067582084334</v>
      </c>
      <c r="D216" s="6">
        <v>0.020544218888291853</v>
      </c>
      <c r="E216" s="6">
        <v>0.017902276712594468</v>
      </c>
      <c r="F216" s="6">
        <v>0.015281971934767475</v>
      </c>
      <c r="G216" s="6">
        <v>0.012683039824775616</v>
      </c>
      <c r="H216" s="6">
        <v>0.010105219953614564</v>
      </c>
      <c r="I216" s="6">
        <v>0.007548256106316529</v>
      </c>
      <c r="J216" s="6">
        <v>0.005011896197058767</v>
      </c>
      <c r="K216" s="6">
        <v>0.002495892186316076</v>
      </c>
      <c r="L216" s="1">
        <v>29.1999999999999</v>
      </c>
      <c r="M216" s="92">
        <f t="shared" si="14"/>
        <v>-0.011495739072175883</v>
      </c>
      <c r="N216" s="92">
        <f t="shared" si="14"/>
        <v>-0.0075823226283130585</v>
      </c>
      <c r="O216" s="92">
        <f t="shared" si="16"/>
        <v>-0.003668906184450235</v>
      </c>
      <c r="P216" s="92">
        <f t="shared" si="16"/>
        <v>0.0002445102594125888</v>
      </c>
      <c r="Q216" s="92">
        <f t="shared" si="16"/>
        <v>0.004157926703275413</v>
      </c>
      <c r="R216" s="92">
        <f t="shared" si="16"/>
        <v>0.008071343147138236</v>
      </c>
      <c r="S216" s="92">
        <f t="shared" si="16"/>
        <v>0.01198475959100106</v>
      </c>
      <c r="T216" s="92">
        <f t="shared" si="16"/>
        <v>0.015898176034863886</v>
      </c>
      <c r="U216" s="92">
        <f t="shared" si="16"/>
        <v>0.01981159247872671</v>
      </c>
      <c r="V216" s="92">
        <f t="shared" si="16"/>
        <v>0.02372500892258953</v>
      </c>
      <c r="W216" s="92">
        <f t="shared" si="16"/>
        <v>0.027638425366452356</v>
      </c>
      <c r="X216" s="6"/>
    </row>
    <row r="217" spans="1:24" s="3" customFormat="1" ht="11.25">
      <c r="A217" s="1">
        <v>29.3999999999999</v>
      </c>
      <c r="B217" s="6">
        <v>0.02620615423050698</v>
      </c>
      <c r="C217" s="6">
        <v>0.0234865817695771</v>
      </c>
      <c r="D217" s="6">
        <v>0.02078973479428042</v>
      </c>
      <c r="E217" s="6">
        <v>0.018115329639319857</v>
      </c>
      <c r="F217" s="6">
        <v>0.0154630873408799</v>
      </c>
      <c r="G217" s="6">
        <v>0.012832733539625319</v>
      </c>
      <c r="H217" s="6">
        <v>0.010223998386091627</v>
      </c>
      <c r="I217" s="6">
        <v>0.007636616448398735</v>
      </c>
      <c r="J217" s="6">
        <v>0.00507032662222155</v>
      </c>
      <c r="K217" s="6">
        <v>0.002524872042953367</v>
      </c>
      <c r="L217" s="1">
        <v>29.3999999999999</v>
      </c>
      <c r="M217" s="92">
        <f t="shared" si="14"/>
        <v>-0.011572792254441433</v>
      </c>
      <c r="N217" s="92">
        <f t="shared" si="14"/>
        <v>-0.00765994543926397</v>
      </c>
      <c r="O217" s="92">
        <f t="shared" si="16"/>
        <v>-0.003747098624086507</v>
      </c>
      <c r="P217" s="92">
        <f t="shared" si="16"/>
        <v>0.00016574819109095663</v>
      </c>
      <c r="Q217" s="92">
        <f t="shared" si="16"/>
        <v>0.00407859500626842</v>
      </c>
      <c r="R217" s="92">
        <f t="shared" si="16"/>
        <v>0.007991441821445884</v>
      </c>
      <c r="S217" s="92">
        <f t="shared" si="16"/>
        <v>0.011904288636623347</v>
      </c>
      <c r="T217" s="92">
        <f t="shared" si="16"/>
        <v>0.015817135451800808</v>
      </c>
      <c r="U217" s="92">
        <f t="shared" si="16"/>
        <v>0.019729982266978273</v>
      </c>
      <c r="V217" s="92">
        <f t="shared" si="16"/>
        <v>0.023642829082155738</v>
      </c>
      <c r="W217" s="92">
        <f t="shared" si="16"/>
        <v>0.027555675897333196</v>
      </c>
      <c r="X217" s="6"/>
    </row>
    <row r="218" spans="1:24" s="3" customFormat="1" ht="11.25">
      <c r="A218" s="1">
        <v>29.5999999999999</v>
      </c>
      <c r="B218" s="6">
        <v>0.026521634483866824</v>
      </c>
      <c r="C218" s="6">
        <v>0.023768122206013636</v>
      </c>
      <c r="D218" s="6">
        <v>0.021037893674636737</v>
      </c>
      <c r="E218" s="6">
        <v>0.018330654801511546</v>
      </c>
      <c r="F218" s="6">
        <v>0.015646116430339085</v>
      </c>
      <c r="G218" s="6">
        <v>0.012983994233790682</v>
      </c>
      <c r="H218" s="6">
        <v>0.010344008613121151</v>
      </c>
      <c r="I218" s="6">
        <v>0.007725884600275752</v>
      </c>
      <c r="J218" s="6">
        <v>0.005129351762419131</v>
      </c>
      <c r="K218" s="6">
        <v>0.002554144108816538</v>
      </c>
      <c r="L218" s="1">
        <v>29.5999999999999</v>
      </c>
      <c r="M218" s="92">
        <f t="shared" si="14"/>
        <v>-0.011649823008572542</v>
      </c>
      <c r="N218" s="92">
        <f t="shared" si="14"/>
        <v>-0.007737545656276661</v>
      </c>
      <c r="O218" s="92">
        <f t="shared" si="16"/>
        <v>-0.00382526830398078</v>
      </c>
      <c r="P218" s="92">
        <f t="shared" si="16"/>
        <v>8.700904831510081E-05</v>
      </c>
      <c r="Q218" s="92">
        <f t="shared" si="16"/>
        <v>0.003999286400610981</v>
      </c>
      <c r="R218" s="92">
        <f t="shared" si="16"/>
        <v>0.007911563752906862</v>
      </c>
      <c r="S218" s="92">
        <f t="shared" si="16"/>
        <v>0.011823841105202744</v>
      </c>
      <c r="T218" s="92">
        <f t="shared" si="16"/>
        <v>0.015736118457498623</v>
      </c>
      <c r="U218" s="92">
        <f t="shared" si="16"/>
        <v>0.019648395809794505</v>
      </c>
      <c r="V218" s="92">
        <f t="shared" si="16"/>
        <v>0.023560673162090387</v>
      </c>
      <c r="W218" s="92">
        <f t="shared" si="16"/>
        <v>0.02747295051438627</v>
      </c>
      <c r="X218" s="6"/>
    </row>
    <row r="219" spans="1:24" s="3" customFormat="1" ht="11.25">
      <c r="A219" s="1">
        <v>29.7999999999999</v>
      </c>
      <c r="B219" s="6">
        <v>0.026840572514552522</v>
      </c>
      <c r="C219" s="6">
        <v>0.024052719520074862</v>
      </c>
      <c r="D219" s="6">
        <v>0.02128872172456197</v>
      </c>
      <c r="E219" s="6">
        <v>0.01854827424491754</v>
      </c>
      <c r="F219" s="6">
        <v>0.015831077371446203</v>
      </c>
      <c r="G219" s="6">
        <v>0.01313683645858619</v>
      </c>
      <c r="H219" s="6">
        <v>0.010465261818399676</v>
      </c>
      <c r="I219" s="6">
        <v>0.00781606861674006</v>
      </c>
      <c r="J219" s="6">
        <v>0.005188976772017965</v>
      </c>
      <c r="K219" s="6">
        <v>0.002583710856490397</v>
      </c>
      <c r="L219" s="1">
        <v>29.7999999999999</v>
      </c>
      <c r="M219" s="92">
        <f t="shared" si="14"/>
        <v>-0.01172683134436014</v>
      </c>
      <c r="N219" s="92">
        <f t="shared" si="14"/>
        <v>-0.007815123289214443</v>
      </c>
      <c r="O219" s="92">
        <f t="shared" si="16"/>
        <v>-0.003903415234068748</v>
      </c>
      <c r="P219" s="92">
        <f t="shared" si="16"/>
        <v>8.292821076947582E-06</v>
      </c>
      <c r="Q219" s="92">
        <f t="shared" si="16"/>
        <v>0.003920000876222643</v>
      </c>
      <c r="R219" s="92">
        <f t="shared" si="16"/>
        <v>0.007831708931368338</v>
      </c>
      <c r="S219" s="92">
        <f t="shared" si="16"/>
        <v>0.011743416986514033</v>
      </c>
      <c r="T219" s="92">
        <f t="shared" si="16"/>
        <v>0.01565512504165973</v>
      </c>
      <c r="U219" s="92">
        <f t="shared" si="16"/>
        <v>0.019566833096805424</v>
      </c>
      <c r="V219" s="92">
        <f t="shared" si="16"/>
        <v>0.02347854115195112</v>
      </c>
      <c r="W219" s="92">
        <f t="shared" si="16"/>
        <v>0.027390249207096817</v>
      </c>
      <c r="X219" s="6"/>
    </row>
    <row r="220" spans="1:24" s="3" customFormat="1" ht="11.25">
      <c r="A220" s="1">
        <v>29.9999999999999</v>
      </c>
      <c r="B220" s="6">
        <v>0.02716300406335522</v>
      </c>
      <c r="C220" s="6">
        <v>0.024340404658556074</v>
      </c>
      <c r="D220" s="6">
        <v>0.02154224540016217</v>
      </c>
      <c r="E220" s="6">
        <v>0.018768210225319618</v>
      </c>
      <c r="F220" s="6">
        <v>0.016017988497598935</v>
      </c>
      <c r="G220" s="6">
        <v>0.013291274891036122</v>
      </c>
      <c r="H220" s="6">
        <v>0.010587769277134739</v>
      </c>
      <c r="I220" s="6">
        <v>0.007907176614740974</v>
      </c>
      <c r="J220" s="6">
        <v>0.005249206842706942</v>
      </c>
      <c r="K220" s="6">
        <v>0.0026135747752601703</v>
      </c>
      <c r="L220" s="1">
        <v>29.9999999999999</v>
      </c>
      <c r="M220" s="92">
        <f t="shared" si="14"/>
        <v>-0.011803817271589447</v>
      </c>
      <c r="N220" s="92">
        <f t="shared" si="14"/>
        <v>-0.007892678347934879</v>
      </c>
      <c r="O220" s="92">
        <f t="shared" si="16"/>
        <v>-0.003981539424280311</v>
      </c>
      <c r="P220" s="92">
        <f t="shared" si="16"/>
        <v>-7.040050062574239E-05</v>
      </c>
      <c r="Q220" s="92">
        <f t="shared" si="16"/>
        <v>0.0038407384230288257</v>
      </c>
      <c r="R220" s="92">
        <f t="shared" si="16"/>
        <v>0.007751877346683394</v>
      </c>
      <c r="S220" s="92">
        <f t="shared" si="16"/>
        <v>0.011663016270337962</v>
      </c>
      <c r="T220" s="92">
        <f t="shared" si="16"/>
        <v>0.01557415519399253</v>
      </c>
      <c r="U220" s="92">
        <f t="shared" si="16"/>
        <v>0.019485294117647097</v>
      </c>
      <c r="V220" s="92">
        <f t="shared" si="16"/>
        <v>0.023396433041301668</v>
      </c>
      <c r="W220" s="92">
        <f t="shared" si="16"/>
        <v>0.027307571964956236</v>
      </c>
      <c r="X220" s="6"/>
    </row>
    <row r="221" spans="1:24" s="3" customFormat="1" ht="11.25">
      <c r="A221" s="1">
        <v>30.1999999999999</v>
      </c>
      <c r="B221" s="6">
        <v>0.027488965258222923</v>
      </c>
      <c r="C221" s="6">
        <v>0.024631208890371074</v>
      </c>
      <c r="D221" s="6">
        <v>0.021798491421547123</v>
      </c>
      <c r="E221" s="6">
        <v>0.018990485210870323</v>
      </c>
      <c r="F221" s="6">
        <v>0.016206868308996206</v>
      </c>
      <c r="G221" s="6">
        <v>0.013447324335064511</v>
      </c>
      <c r="H221" s="6">
        <v>0.01071154235682584</v>
      </c>
      <c r="I221" s="6">
        <v>0.007999216773851677</v>
      </c>
      <c r="J221" s="6">
        <v>0.0053100472037356326</v>
      </c>
      <c r="K221" s="6">
        <v>0.0026437383711969084</v>
      </c>
      <c r="L221" s="1">
        <v>30.1999999999999</v>
      </c>
      <c r="M221" s="92">
        <f t="shared" si="14"/>
        <v>-0.011880780800040005</v>
      </c>
      <c r="N221" s="92">
        <f t="shared" si="14"/>
        <v>-0.007970210842289802</v>
      </c>
      <c r="O221" s="92">
        <f t="shared" si="16"/>
        <v>-0.0040596408845396</v>
      </c>
      <c r="P221" s="92">
        <f t="shared" si="16"/>
        <v>-0.00014907092678939816</v>
      </c>
      <c r="Q221" s="92">
        <f t="shared" si="16"/>
        <v>0.003761499030960804</v>
      </c>
      <c r="R221" s="92">
        <f t="shared" si="16"/>
        <v>0.007672068988711006</v>
      </c>
      <c r="S221" s="92">
        <f t="shared" si="16"/>
        <v>0.011582638946461209</v>
      </c>
      <c r="T221" s="92">
        <f t="shared" si="16"/>
        <v>0.015493208904211412</v>
      </c>
      <c r="U221" s="92">
        <f t="shared" si="16"/>
        <v>0.019403778861961613</v>
      </c>
      <c r="V221" s="92">
        <f t="shared" si="16"/>
        <v>0.023314348819711818</v>
      </c>
      <c r="W221" s="92">
        <f t="shared" si="16"/>
        <v>0.02722491877746202</v>
      </c>
      <c r="X221" s="6"/>
    </row>
    <row r="222" spans="1:24" s="3" customFormat="1" ht="11.25">
      <c r="A222" s="1">
        <v>30.3999999999999</v>
      </c>
      <c r="B222" s="6">
        <v>0.027818492619416286</v>
      </c>
      <c r="C222" s="6">
        <v>0.024925163810623704</v>
      </c>
      <c r="D222" s="6">
        <v>0.022057486775979202</v>
      </c>
      <c r="E222" s="6">
        <v>0.019215121884465614</v>
      </c>
      <c r="F222" s="6">
        <v>0.016397735474367653</v>
      </c>
      <c r="G222" s="6">
        <v>0.013604999722701225</v>
      </c>
      <c r="H222" s="6">
        <v>0.010836592518055136</v>
      </c>
      <c r="I222" s="6">
        <v>0.008092197336741472</v>
      </c>
      <c r="J222" s="6">
        <v>0.005371503122154797</v>
      </c>
      <c r="K222" s="6">
        <v>0.0026742041672434907</v>
      </c>
      <c r="L222" s="1">
        <v>30.3999999999999</v>
      </c>
      <c r="M222" s="92">
        <f t="shared" si="14"/>
        <v>-0.011957721939485655</v>
      </c>
      <c r="N222" s="92">
        <f t="shared" si="14"/>
        <v>-0.008047720782125312</v>
      </c>
      <c r="O222" s="92">
        <f t="shared" si="16"/>
        <v>-0.0041377196247649696</v>
      </c>
      <c r="P222" s="92">
        <f t="shared" si="16"/>
        <v>-0.0002277184674046271</v>
      </c>
      <c r="Q222" s="92">
        <f t="shared" si="16"/>
        <v>0.0036822826899557157</v>
      </c>
      <c r="R222" s="92">
        <f t="shared" si="16"/>
        <v>0.0075922838473160585</v>
      </c>
      <c r="S222" s="92">
        <f t="shared" si="16"/>
        <v>0.011502285004676401</v>
      </c>
      <c r="T222" s="92">
        <f t="shared" si="16"/>
        <v>0.015412286162036742</v>
      </c>
      <c r="U222" s="92">
        <f t="shared" si="16"/>
        <v>0.019322287319397086</v>
      </c>
      <c r="V222" s="92">
        <f t="shared" si="16"/>
        <v>0.02323228847675743</v>
      </c>
      <c r="W222" s="92">
        <f t="shared" si="16"/>
        <v>0.02714228963411777</v>
      </c>
      <c r="X222" s="6"/>
    </row>
    <row r="223" spans="1:24" s="3" customFormat="1" ht="11.25">
      <c r="A223" s="1">
        <v>30.5999999999999</v>
      </c>
      <c r="B223" s="6">
        <v>0.028151623064750757</v>
      </c>
      <c r="C223" s="6">
        <v>0.02522230134474425</v>
      </c>
      <c r="D223" s="6">
        <v>0.022319258721069647</v>
      </c>
      <c r="E223" s="6">
        <v>0.019442143146151256</v>
      </c>
      <c r="F223" s="6">
        <v>0.016590608832725746</v>
      </c>
      <c r="G223" s="6">
        <v>0.013764316115302428</v>
      </c>
      <c r="H223" s="6">
        <v>0.010962931315286428</v>
      </c>
      <c r="I223" s="6">
        <v>0.008186126609652122</v>
      </c>
      <c r="J223" s="6">
        <v>0.00543357990305838</v>
      </c>
      <c r="K223" s="6">
        <v>0.0027049747033008414</v>
      </c>
      <c r="L223" s="1">
        <v>30.5999999999999</v>
      </c>
      <c r="M223" s="92">
        <f t="shared" si="14"/>
        <v>-0.012034640699694555</v>
      </c>
      <c r="N223" s="92">
        <f t="shared" si="14"/>
        <v>-0.008125208177281778</v>
      </c>
      <c r="O223" s="92">
        <f aca="true" t="shared" si="17" ref="O223:X232">+(O$5-$B$2*$A223)/($B$4+$B$3*$A223)</f>
        <v>-0.004215775654869002</v>
      </c>
      <c r="P223" s="92">
        <f t="shared" si="17"/>
        <v>-0.0003063431324562248</v>
      </c>
      <c r="Q223" s="92">
        <f t="shared" si="17"/>
        <v>0.0036030893899565517</v>
      </c>
      <c r="R223" s="92">
        <f t="shared" si="17"/>
        <v>0.007512521912369329</v>
      </c>
      <c r="S223" s="92">
        <f t="shared" si="17"/>
        <v>0.011421954434782106</v>
      </c>
      <c r="T223" s="92">
        <f t="shared" si="17"/>
        <v>0.015331386957194881</v>
      </c>
      <c r="U223" s="92">
        <f t="shared" si="17"/>
        <v>0.01924081947960766</v>
      </c>
      <c r="V223" s="92">
        <f t="shared" si="17"/>
        <v>0.023150252002020436</v>
      </c>
      <c r="W223" s="92">
        <f t="shared" si="17"/>
        <v>0.027059684524433216</v>
      </c>
      <c r="X223" s="92">
        <f t="shared" si="17"/>
        <v>0.03096911704684599</v>
      </c>
    </row>
    <row r="224" spans="1:24" s="3" customFormat="1" ht="11.25">
      <c r="A224" s="1">
        <v>30.7999999999999</v>
      </c>
      <c r="B224" s="6">
        <v>0.02848839391493017</v>
      </c>
      <c r="C224" s="6">
        <v>0.025522653752695145</v>
      </c>
      <c r="D224" s="6">
        <v>0.02258383478802601</v>
      </c>
      <c r="E224" s="6">
        <v>0.019671572115565663</v>
      </c>
      <c r="F224" s="6">
        <v>0.01678550739514299</v>
      </c>
      <c r="G224" s="6">
        <v>0.013925288704787259</v>
      </c>
      <c r="H224" s="6">
        <v>0.011090570397673862</v>
      </c>
      <c r="I224" s="6">
        <v>0.008281012962879314</v>
      </c>
      <c r="J224" s="6">
        <v>0.005496282889827667</v>
      </c>
      <c r="K224" s="6">
        <v>0.00273605253631467</v>
      </c>
      <c r="L224" s="1">
        <v>30.7999999999999</v>
      </c>
      <c r="M224" s="92">
        <f t="shared" si="14"/>
        <v>-0.012111537090429185</v>
      </c>
      <c r="N224" s="92">
        <f t="shared" si="14"/>
        <v>-0.008202673037593852</v>
      </c>
      <c r="O224" s="92">
        <f t="shared" si="17"/>
        <v>-0.004293808984758518</v>
      </c>
      <c r="P224" s="92">
        <f t="shared" si="17"/>
        <v>-0.00038494493192318496</v>
      </c>
      <c r="Q224" s="92">
        <f t="shared" si="17"/>
        <v>0.0035239191209121487</v>
      </c>
      <c r="R224" s="92">
        <f t="shared" si="17"/>
        <v>0.007432783173747483</v>
      </c>
      <c r="S224" s="92">
        <f t="shared" si="17"/>
        <v>0.011341647226582817</v>
      </c>
      <c r="T224" s="92">
        <f t="shared" si="17"/>
        <v>0.01525051127941815</v>
      </c>
      <c r="U224" s="92">
        <f t="shared" si="17"/>
        <v>0.019159375332253484</v>
      </c>
      <c r="V224" s="92">
        <f t="shared" si="17"/>
        <v>0.023068239385088816</v>
      </c>
      <c r="W224" s="92">
        <f t="shared" si="17"/>
        <v>0.02697710343792415</v>
      </c>
      <c r="X224" s="92">
        <f t="shared" si="17"/>
        <v>0.030885967490759485</v>
      </c>
    </row>
    <row r="225" spans="1:24" s="3" customFormat="1" ht="11.25">
      <c r="A225" s="1">
        <v>30.9999999999999</v>
      </c>
      <c r="B225" s="6">
        <v>0.02882884289897261</v>
      </c>
      <c r="C225" s="6">
        <v>0.025826253633246237</v>
      </c>
      <c r="D225" s="6">
        <v>0.02285124278495074</v>
      </c>
      <c r="E225" s="6">
        <v>0.019903432134419155</v>
      </c>
      <c r="F225" s="6">
        <v>0.01698245034655395</v>
      </c>
      <c r="G225" s="6">
        <v>0.01408793281489053</v>
      </c>
      <c r="H225" s="6">
        <v>0.011219521509880072</v>
      </c>
      <c r="I225" s="6">
        <v>0.008376864831259025</v>
      </c>
      <c r="J225" s="6">
        <v>0.005559617464377407</v>
      </c>
      <c r="K225" s="6">
        <v>0.0027674402403626477</v>
      </c>
      <c r="L225" s="1">
        <v>30.9999999999999</v>
      </c>
      <c r="M225" s="92">
        <f aca="true" t="shared" si="18" ref="M225:N244">+(M$5-$B$2*$A225)/($B$4+$B$3*$A225)</f>
        <v>-0.012188411121446342</v>
      </c>
      <c r="N225" s="92">
        <f t="shared" si="18"/>
        <v>-0.008280115372890457</v>
      </c>
      <c r="O225" s="92">
        <f t="shared" si="17"/>
        <v>-0.004371819624334573</v>
      </c>
      <c r="P225" s="92">
        <f t="shared" si="17"/>
        <v>-0.0004635238757786881</v>
      </c>
      <c r="Q225" s="92">
        <f t="shared" si="17"/>
        <v>0.0034447718727771966</v>
      </c>
      <c r="R225" s="92">
        <f t="shared" si="17"/>
        <v>0.007353067621333081</v>
      </c>
      <c r="S225" s="92">
        <f t="shared" si="17"/>
        <v>0.011261363369888967</v>
      </c>
      <c r="T225" s="92">
        <f t="shared" si="17"/>
        <v>0.015169659118444851</v>
      </c>
      <c r="U225" s="92">
        <f t="shared" si="17"/>
        <v>0.019077954867000736</v>
      </c>
      <c r="V225" s="92">
        <f t="shared" si="17"/>
        <v>0.02298625061555662</v>
      </c>
      <c r="W225" s="92">
        <f t="shared" si="17"/>
        <v>0.026894546364112506</v>
      </c>
      <c r="X225" s="92">
        <f t="shared" si="17"/>
        <v>0.03080284211266839</v>
      </c>
    </row>
    <row r="226" spans="1:24" s="3" customFormat="1" ht="11.25">
      <c r="A226" s="1">
        <v>31.1999999999999</v>
      </c>
      <c r="B226" s="6">
        <v>0.029173008159728706</v>
      </c>
      <c r="C226" s="6">
        <v>0.026133133928319625</v>
      </c>
      <c r="D226" s="6">
        <v>0.023121510800190696</v>
      </c>
      <c r="E226" s="6">
        <v>0.02013774676900927</v>
      </c>
      <c r="F226" s="6">
        <v>0.017181457047581575</v>
      </c>
      <c r="G226" s="6">
        <v>0.014252263902430819</v>
      </c>
      <c r="H226" s="6">
        <v>0.011349796492903292</v>
      </c>
      <c r="I226" s="6">
        <v>0.008473690714658345</v>
      </c>
      <c r="J226" s="6">
        <v>0.005623589047403644</v>
      </c>
      <c r="K226" s="6">
        <v>0.0027991404067418727</v>
      </c>
      <c r="L226" s="1">
        <v>31.1999999999999</v>
      </c>
      <c r="M226" s="92">
        <f t="shared" si="18"/>
        <v>-0.012265262802497155</v>
      </c>
      <c r="N226" s="92">
        <f t="shared" si="18"/>
        <v>-0.008357535192994812</v>
      </c>
      <c r="O226" s="92">
        <f t="shared" si="17"/>
        <v>-0.004449807583492469</v>
      </c>
      <c r="P226" s="92">
        <f t="shared" si="17"/>
        <v>-0.0005420799739901255</v>
      </c>
      <c r="Q226" s="92">
        <f t="shared" si="17"/>
        <v>0.0033656476355122178</v>
      </c>
      <c r="R226" s="92">
        <f t="shared" si="17"/>
        <v>0.007273375245014561</v>
      </c>
      <c r="S226" s="92">
        <f t="shared" si="17"/>
        <v>0.011181102854516903</v>
      </c>
      <c r="T226" s="92">
        <f t="shared" si="17"/>
        <v>0.015088830464019248</v>
      </c>
      <c r="U226" s="92">
        <f t="shared" si="17"/>
        <v>0.018996558073521592</v>
      </c>
      <c r="V226" s="92">
        <f t="shared" si="17"/>
        <v>0.022904285683023936</v>
      </c>
      <c r="W226" s="92">
        <f t="shared" si="17"/>
        <v>0.026812013292526277</v>
      </c>
      <c r="X226" s="92">
        <f t="shared" si="17"/>
        <v>0.03071974090202862</v>
      </c>
    </row>
    <row r="227" spans="1:24" s="3" customFormat="1" ht="11.25">
      <c r="A227" s="1">
        <v>31.3999999999999</v>
      </c>
      <c r="B227" s="6">
        <v>0.029520928259496582</v>
      </c>
      <c r="C227" s="6">
        <v>0.026443327927407285</v>
      </c>
      <c r="D227" s="6">
        <v>0.023394667205740148</v>
      </c>
      <c r="E227" s="6">
        <v>0.020374539812774095</v>
      </c>
      <c r="F227" s="6">
        <v>0.01738254703638956</v>
      </c>
      <c r="G227" s="6">
        <v>0.014418297558595387</v>
      </c>
      <c r="H227" s="6">
        <v>0.011481407284914405</v>
      </c>
      <c r="I227" s="6">
        <v>0.008571499178471512</v>
      </c>
      <c r="J227" s="6">
        <v>0.005688203098633667</v>
      </c>
      <c r="K227" s="6">
        <v>0.0028311556440568267</v>
      </c>
      <c r="L227" s="1">
        <v>31.3999999999999</v>
      </c>
      <c r="M227" s="92">
        <f t="shared" si="18"/>
        <v>-0.012342092143327078</v>
      </c>
      <c r="N227" s="92">
        <f t="shared" si="18"/>
        <v>-0.008434932507724415</v>
      </c>
      <c r="O227" s="92">
        <f t="shared" si="17"/>
        <v>-0.004527772872121752</v>
      </c>
      <c r="P227" s="92">
        <f t="shared" si="17"/>
        <v>-0.0006206132365190878</v>
      </c>
      <c r="Q227" s="92">
        <f t="shared" si="17"/>
        <v>0.003286546399083576</v>
      </c>
      <c r="R227" s="92">
        <f t="shared" si="17"/>
        <v>0.007193706034686239</v>
      </c>
      <c r="S227" s="92">
        <f t="shared" si="17"/>
        <v>0.011100865670288904</v>
      </c>
      <c r="T227" s="92">
        <f t="shared" si="17"/>
        <v>0.015008025305891567</v>
      </c>
      <c r="U227" s="92">
        <f t="shared" si="17"/>
        <v>0.01891518494149423</v>
      </c>
      <c r="V227" s="92">
        <f t="shared" si="17"/>
        <v>0.022822344577096896</v>
      </c>
      <c r="W227" s="92">
        <f t="shared" si="17"/>
        <v>0.026729504212699557</v>
      </c>
      <c r="X227" s="92">
        <f t="shared" si="17"/>
        <v>0.030636663848302218</v>
      </c>
    </row>
    <row r="228" spans="1:24" s="3" customFormat="1" ht="11.25">
      <c r="A228" s="1">
        <v>31.5999999999999</v>
      </c>
      <c r="B228" s="6">
        <v>0.029872642185735213</v>
      </c>
      <c r="C228" s="6">
        <v>0.026756869272062993</v>
      </c>
      <c r="D228" s="6">
        <v>0.023670740660698405</v>
      </c>
      <c r="E228" s="6">
        <v>0.02061383528888445</v>
      </c>
      <c r="F228" s="6">
        <v>0.017585740030561153</v>
      </c>
      <c r="G228" s="6">
        <v>0.014586049510242055</v>
      </c>
      <c r="H228" s="6">
        <v>0.011614365922104098</v>
      </c>
      <c r="I228" s="6">
        <v>0.008670298854121176</v>
      </c>
      <c r="J228" s="6">
        <v>0.005753465117078122</v>
      </c>
      <c r="K228" s="6">
        <v>0.002863488578307827</v>
      </c>
      <c r="L228" s="1">
        <v>31.5999999999999</v>
      </c>
      <c r="M228" s="92">
        <f t="shared" si="18"/>
        <v>-0.012418899153675906</v>
      </c>
      <c r="N228" s="92">
        <f t="shared" si="18"/>
        <v>-0.008512307326891063</v>
      </c>
      <c r="O228" s="92">
        <f t="shared" si="17"/>
        <v>-0.004605715500106219</v>
      </c>
      <c r="P228" s="92">
        <f t="shared" si="17"/>
        <v>-0.0006991236733213753</v>
      </c>
      <c r="Q228" s="92">
        <f t="shared" si="17"/>
        <v>0.0032074681534634683</v>
      </c>
      <c r="R228" s="92">
        <f t="shared" si="17"/>
        <v>0.007114059980248312</v>
      </c>
      <c r="S228" s="92">
        <f t="shared" si="17"/>
        <v>0.011020651807033155</v>
      </c>
      <c r="T228" s="92">
        <f t="shared" si="17"/>
        <v>0.014927243633818</v>
      </c>
      <c r="U228" s="92">
        <f t="shared" si="17"/>
        <v>0.018833835460602844</v>
      </c>
      <c r="V228" s="92">
        <f t="shared" si="17"/>
        <v>0.022740427287387687</v>
      </c>
      <c r="W228" s="92">
        <f t="shared" si="17"/>
        <v>0.026647019114172533</v>
      </c>
      <c r="X228" s="92">
        <f t="shared" si="17"/>
        <v>0.030553610940957376</v>
      </c>
    </row>
    <row r="229" spans="1:24" s="3" customFormat="1" ht="11.25">
      <c r="A229" s="1">
        <v>31.7999999999999</v>
      </c>
      <c r="B229" s="6">
        <v>0.030228189356875837</v>
      </c>
      <c r="C229" s="6">
        <v>0.027073791960467705</v>
      </c>
      <c r="D229" s="6">
        <v>0.02394976011478092</v>
      </c>
      <c r="E229" s="6">
        <v>0.020855657452873825</v>
      </c>
      <c r="F229" s="6">
        <v>0.017791055929003357</v>
      </c>
      <c r="G229" s="6">
        <v>0.014755535621217205</v>
      </c>
      <c r="H229" s="6">
        <v>0.011748684539539244</v>
      </c>
      <c r="I229" s="6">
        <v>0.008770098439564259</v>
      </c>
      <c r="J229" s="6">
        <v>0.005819380641284818</v>
      </c>
      <c r="K229" s="6">
        <v>0.002896141852979747</v>
      </c>
      <c r="L229" s="1">
        <v>31.7999999999999</v>
      </c>
      <c r="M229" s="92">
        <f t="shared" si="18"/>
        <v>-0.012495683843277771</v>
      </c>
      <c r="N229" s="92">
        <f t="shared" si="18"/>
        <v>-0.00858965966030085</v>
      </c>
      <c r="O229" s="92">
        <f t="shared" si="17"/>
        <v>-0.004683635477323929</v>
      </c>
      <c r="P229" s="92">
        <f t="shared" si="17"/>
        <v>-0.0007776112943470069</v>
      </c>
      <c r="Q229" s="92">
        <f t="shared" si="17"/>
        <v>0.0031284128886299146</v>
      </c>
      <c r="R229" s="92">
        <f t="shared" si="17"/>
        <v>0.007034437071606836</v>
      </c>
      <c r="S229" s="92">
        <f t="shared" si="17"/>
        <v>0.010940461254583759</v>
      </c>
      <c r="T229" s="92">
        <f t="shared" si="17"/>
        <v>0.01484648543756068</v>
      </c>
      <c r="U229" s="92">
        <f t="shared" si="17"/>
        <v>0.0187525096205376</v>
      </c>
      <c r="V229" s="92">
        <f t="shared" si="17"/>
        <v>0.022658533803514524</v>
      </c>
      <c r="W229" s="92">
        <f t="shared" si="17"/>
        <v>0.026564557986491443</v>
      </c>
      <c r="X229" s="92">
        <f t="shared" si="17"/>
        <v>0.030470582169468366</v>
      </c>
    </row>
    <row r="230" spans="1:24" s="3" customFormat="1" ht="11.25">
      <c r="A230" s="1">
        <v>31.9999999999998</v>
      </c>
      <c r="B230" s="6">
        <v>0.030587609628237675</v>
      </c>
      <c r="C230" s="6">
        <v>0.027394130352073567</v>
      </c>
      <c r="D230" s="6">
        <v>0.024231754811888443</v>
      </c>
      <c r="E230" s="6">
        <v>0.021100030795309612</v>
      </c>
      <c r="F230" s="6">
        <v>0.01799851481387949</v>
      </c>
      <c r="G230" s="6">
        <v>0.014926771893692133</v>
      </c>
      <c r="H230" s="6">
        <v>0.011884375372030362</v>
      </c>
      <c r="I230" s="6">
        <v>0.008870906699803695</v>
      </c>
      <c r="J230" s="6">
        <v>0.00588595524959507</v>
      </c>
      <c r="K230" s="6">
        <v>0.0029291181291314005</v>
      </c>
      <c r="L230" s="1">
        <v>31.9999999999998</v>
      </c>
      <c r="M230" s="92">
        <f t="shared" si="18"/>
        <v>-0.012572446221861109</v>
      </c>
      <c r="N230" s="92">
        <f t="shared" si="18"/>
        <v>-0.00866698951775413</v>
      </c>
      <c r="O230" s="92">
        <f t="shared" si="17"/>
        <v>-0.00476153281364715</v>
      </c>
      <c r="P230" s="92">
        <f t="shared" si="17"/>
        <v>-0.0008560761095401716</v>
      </c>
      <c r="Q230" s="92">
        <f t="shared" si="17"/>
        <v>0.0030493805945668072</v>
      </c>
      <c r="R230" s="92">
        <f t="shared" si="17"/>
        <v>0.006954837298673786</v>
      </c>
      <c r="S230" s="92">
        <f t="shared" si="17"/>
        <v>0.010860294002780765</v>
      </c>
      <c r="T230" s="92">
        <f t="shared" si="17"/>
        <v>0.014765750706887746</v>
      </c>
      <c r="U230" s="92">
        <f t="shared" si="17"/>
        <v>0.018671207410994723</v>
      </c>
      <c r="V230" s="92">
        <f t="shared" si="17"/>
        <v>0.022576664115101702</v>
      </c>
      <c r="W230" s="92">
        <f t="shared" si="17"/>
        <v>0.02648212081920868</v>
      </c>
      <c r="X230" s="92">
        <f t="shared" si="17"/>
        <v>0.03038757752331566</v>
      </c>
    </row>
    <row r="231" spans="1:24" s="3" customFormat="1" ht="11.25">
      <c r="A231" s="1">
        <v>32.1999999999999</v>
      </c>
      <c r="B231" s="6">
        <v>0.030950943298045305</v>
      </c>
      <c r="C231" s="6">
        <v>0.027717919172324124</v>
      </c>
      <c r="D231" s="6">
        <v>0.024516754293731468</v>
      </c>
      <c r="E231" s="6">
        <v>0.021346980044503316</v>
      </c>
      <c r="F231" s="6">
        <v>0.018208136952567837</v>
      </c>
      <c r="G231" s="6">
        <v>0.015099774469515869</v>
      </c>
      <c r="H231" s="6">
        <v>0.01202145075500849</v>
      </c>
      <c r="I231" s="6">
        <v>0.008972732467404808</v>
      </c>
      <c r="J231" s="6">
        <v>0.0059531945604017235</v>
      </c>
      <c r="K231" s="6">
        <v>0.002962420085485167</v>
      </c>
      <c r="L231" s="1">
        <v>32.1999999999999</v>
      </c>
      <c r="M231" s="92">
        <f t="shared" si="18"/>
        <v>-0.012649186299148853</v>
      </c>
      <c r="N231" s="92">
        <f t="shared" si="18"/>
        <v>-0.008744296909045716</v>
      </c>
      <c r="O231" s="92">
        <f t="shared" si="17"/>
        <v>-0.00483940751894258</v>
      </c>
      <c r="P231" s="92">
        <f t="shared" si="17"/>
        <v>-0.0009345181288394444</v>
      </c>
      <c r="Q231" s="92">
        <f t="shared" si="17"/>
        <v>0.0029703712612636915</v>
      </c>
      <c r="R231" s="92">
        <f t="shared" si="17"/>
        <v>0.006875260651366828</v>
      </c>
      <c r="S231" s="92">
        <f t="shared" si="17"/>
        <v>0.010780150041469963</v>
      </c>
      <c r="T231" s="92">
        <f t="shared" si="17"/>
        <v>0.014685039431573099</v>
      </c>
      <c r="U231" s="92">
        <f t="shared" si="17"/>
        <v>0.018589928821676236</v>
      </c>
      <c r="V231" s="92">
        <f t="shared" si="17"/>
        <v>0.02249481821177937</v>
      </c>
      <c r="W231" s="92">
        <f t="shared" si="17"/>
        <v>0.02639970760188251</v>
      </c>
      <c r="X231" s="92">
        <f t="shared" si="17"/>
        <v>0.030304596991985646</v>
      </c>
    </row>
    <row r="232" spans="1:24" s="3" customFormat="1" ht="11.25">
      <c r="A232" s="1">
        <v>32.3999999999998</v>
      </c>
      <c r="B232" s="6">
        <v>0.031318231113549505</v>
      </c>
      <c r="C232" s="6">
        <v>0.02804519351745167</v>
      </c>
      <c r="D232" s="6">
        <v>0.02480478840351081</v>
      </c>
      <c r="E232" s="6">
        <v>0.02159653016926007</v>
      </c>
      <c r="F232" s="6">
        <v>0.01841994279964667</v>
      </c>
      <c r="G232" s="6">
        <v>0.015274559631584509</v>
      </c>
      <c r="H232" s="6">
        <v>0.012159923125411478</v>
      </c>
      <c r="I232" s="6">
        <v>0.009075584643016275</v>
      </c>
      <c r="J232" s="6">
        <v>0.0060211042324088</v>
      </c>
      <c r="K232" s="6">
        <v>0.00299605041851682</v>
      </c>
      <c r="L232" s="1">
        <v>32.3999999999998</v>
      </c>
      <c r="M232" s="92">
        <f t="shared" si="18"/>
        <v>-0.012725904084858025</v>
      </c>
      <c r="N232" s="92">
        <f t="shared" si="18"/>
        <v>-0.008821581843964465</v>
      </c>
      <c r="O232" s="92">
        <f t="shared" si="17"/>
        <v>-0.004917259603070906</v>
      </c>
      <c r="P232" s="92">
        <f t="shared" si="17"/>
        <v>-0.001012937362177346</v>
      </c>
      <c r="Q232" s="92">
        <f t="shared" si="17"/>
        <v>0.0028913848787162134</v>
      </c>
      <c r="R232" s="92">
        <f t="shared" si="17"/>
        <v>0.006795707119609773</v>
      </c>
      <c r="S232" s="92">
        <f t="shared" si="17"/>
        <v>0.010700029360503332</v>
      </c>
      <c r="T232" s="92">
        <f t="shared" si="17"/>
        <v>0.014604351601396892</v>
      </c>
      <c r="U232" s="92">
        <f t="shared" si="17"/>
        <v>0.018508673842290452</v>
      </c>
      <c r="V232" s="92">
        <f t="shared" si="17"/>
        <v>0.02241299608318401</v>
      </c>
      <c r="W232" s="92">
        <f t="shared" si="17"/>
        <v>0.026317318324077573</v>
      </c>
      <c r="X232" s="92">
        <f t="shared" si="17"/>
        <v>0.030221640564971133</v>
      </c>
    </row>
    <row r="233" spans="1:24" s="3" customFormat="1" ht="11.25">
      <c r="A233" s="1">
        <v>32.5999999999999</v>
      </c>
      <c r="B233" s="6">
        <v>0.031689514277266816</v>
      </c>
      <c r="C233" s="6">
        <v>0.028375988859365132</v>
      </c>
      <c r="D233" s="6">
        <v>0.025095887289665615</v>
      </c>
      <c r="E233" s="6">
        <v>0.02184870638167706</v>
      </c>
      <c r="F233" s="6">
        <v>0.01863395299891355</v>
      </c>
      <c r="G233" s="6">
        <v>0.015451143805233577</v>
      </c>
      <c r="H233" s="6">
        <v>0.012299805022584787</v>
      </c>
      <c r="I233" s="6">
        <v>0.009179472195899407</v>
      </c>
      <c r="J233" s="6">
        <v>0.006089689964895239</v>
      </c>
      <c r="K233" s="6">
        <v>0.0030300118425467624</v>
      </c>
      <c r="L233" s="1">
        <v>32.5999999999999</v>
      </c>
      <c r="M233" s="92">
        <f t="shared" si="18"/>
        <v>-0.012802599588700309</v>
      </c>
      <c r="N233" s="92">
        <f t="shared" si="18"/>
        <v>-0.008898844332293855</v>
      </c>
      <c r="O233" s="92">
        <f aca="true" t="shared" si="19" ref="O233:X242">+(O$5-$B$2*$A233)/($B$4+$B$3*$A233)</f>
        <v>-0.004995089075887403</v>
      </c>
      <c r="P233" s="92">
        <f t="shared" si="19"/>
        <v>-0.0010913338194809504</v>
      </c>
      <c r="Q233" s="92">
        <f t="shared" si="19"/>
        <v>0.002812421436925502</v>
      </c>
      <c r="R233" s="92">
        <f t="shared" si="19"/>
        <v>0.006716176693331955</v>
      </c>
      <c r="S233" s="92">
        <f t="shared" si="19"/>
        <v>0.010619931949738409</v>
      </c>
      <c r="T233" s="92">
        <f t="shared" si="19"/>
        <v>0.01452368720614486</v>
      </c>
      <c r="U233" s="92">
        <f t="shared" si="19"/>
        <v>0.018427442462551312</v>
      </c>
      <c r="V233" s="92">
        <f t="shared" si="19"/>
        <v>0.022331197718957765</v>
      </c>
      <c r="W233" s="92">
        <f t="shared" si="19"/>
        <v>0.02623495297536422</v>
      </c>
      <c r="X233" s="92">
        <f t="shared" si="19"/>
        <v>0.030138708231770672</v>
      </c>
    </row>
    <row r="234" spans="1:24" s="3" customFormat="1" ht="11.25">
      <c r="A234" s="1">
        <v>32.7999999999998</v>
      </c>
      <c r="B234" s="6">
        <v>0.032064834453314955</v>
      </c>
      <c r="C234" s="6">
        <v>0.02871034105060766</v>
      </c>
      <c r="D234" s="6">
        <v>0.025390081409670435</v>
      </c>
      <c r="E234" s="6">
        <v>0.02210353413997482</v>
      </c>
      <c r="F234" s="6">
        <v>0.018850188385425126</v>
      </c>
      <c r="G234" s="6">
        <v>0.015629543559641825</v>
      </c>
      <c r="H234" s="6">
        <v>0.012441109089187555</v>
      </c>
      <c r="I234" s="6">
        <v>0.009284404164458861</v>
      </c>
      <c r="J234" s="6">
        <v>0.006158957497978119</v>
      </c>
      <c r="K234" s="6">
        <v>0.00306430708983039</v>
      </c>
      <c r="L234" s="1">
        <v>32.7999999999998</v>
      </c>
      <c r="M234" s="92">
        <f t="shared" si="18"/>
        <v>-0.012879272820381437</v>
      </c>
      <c r="N234" s="92">
        <f t="shared" si="18"/>
        <v>-0.00897608438381137</v>
      </c>
      <c r="O234" s="92">
        <f t="shared" si="19"/>
        <v>-0.005072895947241305</v>
      </c>
      <c r="P234" s="92">
        <f t="shared" si="19"/>
        <v>-0.001169707510671239</v>
      </c>
      <c r="Q234" s="92">
        <f t="shared" si="19"/>
        <v>0.002733480925898827</v>
      </c>
      <c r="R234" s="92">
        <f t="shared" si="19"/>
        <v>0.006636669362468893</v>
      </c>
      <c r="S234" s="92">
        <f t="shared" si="19"/>
        <v>0.01053985779903896</v>
      </c>
      <c r="T234" s="92">
        <f t="shared" si="19"/>
        <v>0.014443046235609025</v>
      </c>
      <c r="U234" s="92">
        <f t="shared" si="19"/>
        <v>0.01834623467217909</v>
      </c>
      <c r="V234" s="92">
        <f t="shared" si="19"/>
        <v>0.022249423108749156</v>
      </c>
      <c r="W234" s="92">
        <f t="shared" si="19"/>
        <v>0.026152611545319223</v>
      </c>
      <c r="X234" s="92">
        <f t="shared" si="19"/>
        <v>0.03005579998188929</v>
      </c>
    </row>
    <row r="235" spans="1:24" s="3" customFormat="1" ht="11.25">
      <c r="A235" s="1">
        <v>32.9999999999998</v>
      </c>
      <c r="B235" s="6">
        <v>0.03244423377387275</v>
      </c>
      <c r="C235" s="6">
        <v>0.029048286329409086</v>
      </c>
      <c r="D235" s="6">
        <v>0.02568740153390276</v>
      </c>
      <c r="E235" s="6">
        <v>0.022361039151379682</v>
      </c>
      <c r="F235" s="6">
        <v>0.019068669987572857</v>
      </c>
      <c r="G235" s="6">
        <v>0.015809775609259218</v>
      </c>
      <c r="H235" s="6">
        <v>0.012583848072113914</v>
      </c>
      <c r="I235" s="6">
        <v>0.009390389656782107</v>
      </c>
      <c r="J235" s="6">
        <v>0.006228912612880199</v>
      </c>
      <c r="K235" s="6">
        <v>0.0030989389106499676</v>
      </c>
      <c r="L235" s="1">
        <v>32.9999999999998</v>
      </c>
      <c r="M235" s="92">
        <f t="shared" si="18"/>
        <v>-0.012955923789601777</v>
      </c>
      <c r="N235" s="92">
        <f t="shared" si="18"/>
        <v>-0.00905330200828909</v>
      </c>
      <c r="O235" s="92">
        <f t="shared" si="19"/>
        <v>-0.005150680226976404</v>
      </c>
      <c r="P235" s="92">
        <f t="shared" si="19"/>
        <v>-0.0012480584456637178</v>
      </c>
      <c r="Q235" s="92">
        <f t="shared" si="19"/>
        <v>0.002654563335648969</v>
      </c>
      <c r="R235" s="92">
        <f t="shared" si="19"/>
        <v>0.006557185116961656</v>
      </c>
      <c r="S235" s="92">
        <f t="shared" si="19"/>
        <v>0.010459806898274342</v>
      </c>
      <c r="T235" s="92">
        <f t="shared" si="19"/>
        <v>0.014362428679587029</v>
      </c>
      <c r="U235" s="92">
        <f t="shared" si="19"/>
        <v>0.018265050460899716</v>
      </c>
      <c r="V235" s="92">
        <f t="shared" si="19"/>
        <v>0.022167672242212402</v>
      </c>
      <c r="W235" s="92">
        <f t="shared" si="19"/>
        <v>0.02607029402352509</v>
      </c>
      <c r="X235" s="92">
        <f t="shared" si="19"/>
        <v>0.029972915804837776</v>
      </c>
    </row>
    <row r="236" spans="1:24" s="3" customFormat="1" ht="11.25">
      <c r="A236" s="1">
        <v>33.1999999999998</v>
      </c>
      <c r="B236" s="6">
        <v>0.03282775484574977</v>
      </c>
      <c r="C236" s="6">
        <v>0.02938986132481964</v>
      </c>
      <c r="D236" s="6">
        <v>0.025987878749569385</v>
      </c>
      <c r="E236" s="6">
        <v>0.022621247375046914</v>
      </c>
      <c r="F236" s="6">
        <v>0.01928941902918558</v>
      </c>
      <c r="G236" s="6">
        <v>0.015991856815251327</v>
      </c>
      <c r="H236" s="6">
        <v>0.012728034823423376</v>
      </c>
      <c r="I236" s="6">
        <v>0.009497437851183099</v>
      </c>
      <c r="J236" s="6">
        <v>0.006299561132198754</v>
      </c>
      <c r="K236" s="6">
        <v>0.0031339100734064946</v>
      </c>
      <c r="L236" s="1">
        <v>33.1999999999998</v>
      </c>
      <c r="M236" s="92">
        <f t="shared" si="18"/>
        <v>-0.013032552506055912</v>
      </c>
      <c r="N236" s="92">
        <f t="shared" si="18"/>
        <v>-0.009130497215493265</v>
      </c>
      <c r="O236" s="92">
        <f t="shared" si="19"/>
        <v>-0.005228441924930619</v>
      </c>
      <c r="P236" s="92">
        <f t="shared" si="19"/>
        <v>-0.0013263866343679739</v>
      </c>
      <c r="Q236" s="92">
        <f t="shared" si="19"/>
        <v>0.002575668656194672</v>
      </c>
      <c r="R236" s="92">
        <f t="shared" si="19"/>
        <v>0.006477723946757318</v>
      </c>
      <c r="S236" s="92">
        <f t="shared" si="19"/>
        <v>0.010379779237319964</v>
      </c>
      <c r="T236" s="92">
        <f t="shared" si="19"/>
        <v>0.01428183452788261</v>
      </c>
      <c r="U236" s="92">
        <f t="shared" si="19"/>
        <v>0.018183889818445254</v>
      </c>
      <c r="V236" s="92">
        <f t="shared" si="19"/>
        <v>0.022085945109007903</v>
      </c>
      <c r="W236" s="92">
        <f t="shared" si="19"/>
        <v>0.025988000399570547</v>
      </c>
      <c r="X236" s="92">
        <f t="shared" si="19"/>
        <v>0.029890055690133192</v>
      </c>
    </row>
    <row r="237" spans="1:24" s="3" customFormat="1" ht="11.25">
      <c r="A237" s="1">
        <v>33.3999999999998</v>
      </c>
      <c r="B237" s="6">
        <v>0.033215440757072764</v>
      </c>
      <c r="C237" s="6">
        <v>0.02973510306193093</v>
      </c>
      <c r="D237" s="6">
        <v>0.026291544464695785</v>
      </c>
      <c r="E237" s="6">
        <v>0.022884185025028245</v>
      </c>
      <c r="F237" s="6">
        <v>0.01951245693166187</v>
      </c>
      <c r="G237" s="6">
        <v>0.016175804186962642</v>
      </c>
      <c r="H237" s="6">
        <v>0.012873682301282162</v>
      </c>
      <c r="I237" s="6">
        <v>0.009605557996751389</v>
      </c>
      <c r="J237" s="6">
        <v>0.00637090892017647</v>
      </c>
      <c r="K237" s="6">
        <v>0.0031692233647119565</v>
      </c>
      <c r="L237" s="1">
        <v>33.3999999999998</v>
      </c>
      <c r="M237" s="92">
        <f t="shared" si="18"/>
        <v>-0.013109158979432834</v>
      </c>
      <c r="N237" s="92">
        <f t="shared" si="18"/>
        <v>-0.009207670015184518</v>
      </c>
      <c r="O237" s="92">
        <f t="shared" si="19"/>
        <v>-0.0053061810509362015</v>
      </c>
      <c r="P237" s="92">
        <f t="shared" si="19"/>
        <v>-0.0014046920866878849</v>
      </c>
      <c r="Q237" s="92">
        <f t="shared" si="19"/>
        <v>0.0024967968775604314</v>
      </c>
      <c r="R237" s="92">
        <f t="shared" si="19"/>
        <v>0.006398285841808748</v>
      </c>
      <c r="S237" s="92">
        <f t="shared" si="19"/>
        <v>0.010299774806057064</v>
      </c>
      <c r="T237" s="92">
        <f t="shared" si="19"/>
        <v>0.01420126377030538</v>
      </c>
      <c r="U237" s="92">
        <f t="shared" si="19"/>
        <v>0.0181027527345537</v>
      </c>
      <c r="V237" s="92">
        <f t="shared" si="19"/>
        <v>0.022004241698802014</v>
      </c>
      <c r="W237" s="92">
        <f t="shared" si="19"/>
        <v>0.02590573066305033</v>
      </c>
      <c r="X237" s="92">
        <f t="shared" si="19"/>
        <v>0.02980721962729865</v>
      </c>
    </row>
    <row r="238" spans="1:24" s="3" customFormat="1" ht="11.25">
      <c r="A238" s="1">
        <v>33.5999999999998</v>
      </c>
      <c r="B238" s="6">
        <v>0.033607335084097044</v>
      </c>
      <c r="C238" s="6">
        <v>0.030084048967190805</v>
      </c>
      <c r="D238" s="6">
        <v>0.026598430412184765</v>
      </c>
      <c r="E238" s="6">
        <v>0.023149878573288648</v>
      </c>
      <c r="F238" s="6">
        <v>0.01973780531613618</v>
      </c>
      <c r="G238" s="6">
        <v>0.01636163488340183</v>
      </c>
      <c r="H238" s="6">
        <v>0.013020803570917791</v>
      </c>
      <c r="I238" s="6">
        <v>0.00971475941390845</v>
      </c>
      <c r="J238" s="6">
        <v>0.006442961882975587</v>
      </c>
      <c r="K238" s="6">
        <v>0.0032048815894825155</v>
      </c>
      <c r="L238" s="1">
        <v>33.5999999999998</v>
      </c>
      <c r="M238" s="92">
        <f t="shared" si="18"/>
        <v>-0.01318574321941591</v>
      </c>
      <c r="N238" s="92">
        <f t="shared" si="18"/>
        <v>-0.009284820417117798</v>
      </c>
      <c r="O238" s="92">
        <f t="shared" si="19"/>
        <v>-0.005383897614819686</v>
      </c>
      <c r="P238" s="92">
        <f t="shared" si="19"/>
        <v>-0.0014829748125215732</v>
      </c>
      <c r="Q238" s="92">
        <f t="shared" si="19"/>
        <v>0.002417947989776539</v>
      </c>
      <c r="R238" s="92">
        <f t="shared" si="19"/>
        <v>0.006318870792074651</v>
      </c>
      <c r="S238" s="92">
        <f t="shared" si="19"/>
        <v>0.010219793594372764</v>
      </c>
      <c r="T238" s="92">
        <f t="shared" si="19"/>
        <v>0.014120716396670877</v>
      </c>
      <c r="U238" s="92">
        <f t="shared" si="19"/>
        <v>0.01802163919896899</v>
      </c>
      <c r="V238" s="92">
        <f t="shared" si="19"/>
        <v>0.0219225620012671</v>
      </c>
      <c r="W238" s="92">
        <f t="shared" si="19"/>
        <v>0.02582348480356521</v>
      </c>
      <c r="X238" s="92">
        <f t="shared" si="19"/>
        <v>0.029724407605863326</v>
      </c>
    </row>
    <row r="239" spans="1:24" s="3" customFormat="1" ht="11.25">
      <c r="A239" s="1">
        <v>33.7999999999998</v>
      </c>
      <c r="B239" s="6">
        <v>0.03400348189813474</v>
      </c>
      <c r="C239" s="6">
        <v>0.03043673687380461</v>
      </c>
      <c r="D239" s="6">
        <v>0.026908568653936957</v>
      </c>
      <c r="E239" s="6">
        <v>0.023418354752765942</v>
      </c>
      <c r="F239" s="6">
        <v>0.019965486005673112</v>
      </c>
      <c r="G239" s="6">
        <v>0.016549366214744194</v>
      </c>
      <c r="H239" s="6">
        <v>0.01316941180558314</v>
      </c>
      <c r="I239" s="6">
        <v>0.00982505149496829</v>
      </c>
      <c r="J239" s="6">
        <v>0.006515725968953282</v>
      </c>
      <c r="K239" s="6">
        <v>0.0032408875710316517</v>
      </c>
      <c r="L239" s="1">
        <v>33.7999999999998</v>
      </c>
      <c r="M239" s="92">
        <f t="shared" si="18"/>
        <v>-0.013262305235682885</v>
      </c>
      <c r="N239" s="92">
        <f t="shared" si="18"/>
        <v>-0.009361948431042395</v>
      </c>
      <c r="O239" s="92">
        <f t="shared" si="19"/>
        <v>-0.005461591626401906</v>
      </c>
      <c r="P239" s="92">
        <f t="shared" si="19"/>
        <v>-0.0015612348217614166</v>
      </c>
      <c r="Q239" s="92">
        <f t="shared" si="19"/>
        <v>0.0023391219828790724</v>
      </c>
      <c r="R239" s="92">
        <f t="shared" si="19"/>
        <v>0.006239478787519561</v>
      </c>
      <c r="S239" s="92">
        <f t="shared" si="19"/>
        <v>0.010139835592160052</v>
      </c>
      <c r="T239" s="92">
        <f t="shared" si="19"/>
        <v>0.01404019239680054</v>
      </c>
      <c r="U239" s="92">
        <f t="shared" si="19"/>
        <v>0.01794054920144103</v>
      </c>
      <c r="V239" s="92">
        <f t="shared" si="19"/>
        <v>0.021840906006081517</v>
      </c>
      <c r="W239" s="92">
        <f t="shared" si="19"/>
        <v>0.025741262810722008</v>
      </c>
      <c r="X239" s="92">
        <f t="shared" si="19"/>
        <v>0.029641619615362498</v>
      </c>
    </row>
    <row r="240" spans="1:24" s="3" customFormat="1" ht="11.25">
      <c r="A240" s="1">
        <v>33.9999999999998</v>
      </c>
      <c r="B240" s="6">
        <v>0.03440392577261065</v>
      </c>
      <c r="C240" s="6">
        <v>0.030793205027232016</v>
      </c>
      <c r="D240" s="6">
        <v>0.027221991585041027</v>
      </c>
      <c r="E240" s="6">
        <v>0.023689640560479584</v>
      </c>
      <c r="F240" s="6">
        <v>0.02019552102749505</v>
      </c>
      <c r="G240" s="6">
        <v>0.016739015643855586</v>
      </c>
      <c r="H240" s="6">
        <v>0.013319520287533207</v>
      </c>
      <c r="I240" s="6">
        <v>0.009936443704704721</v>
      </c>
      <c r="J240" s="6">
        <v>0.006589207168939877</v>
      </c>
      <c r="K240" s="6">
        <v>0.0032772441511640313</v>
      </c>
      <c r="L240" s="1">
        <v>33.9999999999998</v>
      </c>
      <c r="M240" s="92">
        <f t="shared" si="18"/>
        <v>-0.01333884503790589</v>
      </c>
      <c r="N240" s="92">
        <f t="shared" si="18"/>
        <v>-0.009439054066701947</v>
      </c>
      <c r="O240" s="92">
        <f t="shared" si="19"/>
        <v>-0.005539263095498003</v>
      </c>
      <c r="P240" s="92">
        <f t="shared" si="19"/>
        <v>-0.0016394721242940587</v>
      </c>
      <c r="Q240" s="92">
        <f t="shared" si="19"/>
        <v>0.0022603188469098854</v>
      </c>
      <c r="R240" s="92">
        <f t="shared" si="19"/>
        <v>0.00616010981811383</v>
      </c>
      <c r="S240" s="92">
        <f t="shared" si="19"/>
        <v>0.010059900789317774</v>
      </c>
      <c r="T240" s="92">
        <f t="shared" si="19"/>
        <v>0.013959691760521718</v>
      </c>
      <c r="U240" s="92">
        <f t="shared" si="19"/>
        <v>0.017859482731725662</v>
      </c>
      <c r="V240" s="92">
        <f t="shared" si="19"/>
        <v>0.021759273702929606</v>
      </c>
      <c r="W240" s="92">
        <f t="shared" si="19"/>
        <v>0.02565906467413355</v>
      </c>
      <c r="X240" s="92">
        <f t="shared" si="19"/>
        <v>0.029558855645337494</v>
      </c>
    </row>
    <row r="241" spans="1:24" s="3" customFormat="1" ht="11.25">
      <c r="A241" s="1">
        <v>34.1999999999998</v>
      </c>
      <c r="B241" s="6">
        <v>0.03480871179024656</v>
      </c>
      <c r="C241" s="6">
        <v>0.0311534920907795</v>
      </c>
      <c r="D241" s="6">
        <v>0.027538731938033488</v>
      </c>
      <c r="E241" s="6">
        <v>0.023963763260688428</v>
      </c>
      <c r="F241" s="6">
        <v>0.02042793261524279</v>
      </c>
      <c r="G241" s="6">
        <v>0.016930600787837237</v>
      </c>
      <c r="H241" s="6">
        <v>0.013471142409014081</v>
      </c>
      <c r="I241" s="6">
        <v>0.010048945580924895</v>
      </c>
      <c r="J241" s="6">
        <v>0.006663411516519565</v>
      </c>
      <c r="K241" s="6">
        <v>0.0033139541902699253</v>
      </c>
      <c r="L241" s="1">
        <v>34.1999999999998</v>
      </c>
      <c r="M241" s="92">
        <f t="shared" si="18"/>
        <v>-0.013415362635751452</v>
      </c>
      <c r="N241" s="92">
        <f t="shared" si="18"/>
        <v>-0.009516137333834435</v>
      </c>
      <c r="O241" s="92">
        <f t="shared" si="19"/>
        <v>-0.005616912031917419</v>
      </c>
      <c r="P241" s="92">
        <f t="shared" si="19"/>
        <v>-0.0017176867300004032</v>
      </c>
      <c r="Q241" s="92">
        <f t="shared" si="19"/>
        <v>0.0021815385719166124</v>
      </c>
      <c r="R241" s="92">
        <f t="shared" si="19"/>
        <v>0.006080763873833628</v>
      </c>
      <c r="S241" s="92">
        <f t="shared" si="19"/>
        <v>0.009979989175750645</v>
      </c>
      <c r="T241" s="92">
        <f t="shared" si="19"/>
        <v>0.01387921447766766</v>
      </c>
      <c r="U241" s="92">
        <f t="shared" si="19"/>
        <v>0.017778439779584675</v>
      </c>
      <c r="V241" s="92">
        <f t="shared" si="19"/>
        <v>0.021677665081501693</v>
      </c>
      <c r="W241" s="92">
        <f t="shared" si="19"/>
        <v>0.025576890383418708</v>
      </c>
      <c r="X241" s="92">
        <f t="shared" si="19"/>
        <v>0.029476115685335723</v>
      </c>
    </row>
    <row r="242" spans="1:24" s="3" customFormat="1" ht="11.25">
      <c r="A242" s="1">
        <v>34.3999999999998</v>
      </c>
      <c r="B242" s="6">
        <v>0.03521788555037488</v>
      </c>
      <c r="C242" s="6">
        <v>0.03151763715128898</v>
      </c>
      <c r="D242" s="6">
        <v>0.027858822787227858</v>
      </c>
      <c r="E242" s="6">
        <v>0.024240750388096977</v>
      </c>
      <c r="F242" s="6">
        <v>0.02066274321126854</v>
      </c>
      <c r="G242" s="6">
        <v>0.017124139419590945</v>
      </c>
      <c r="H242" s="6">
        <v>0.01362429167326363</v>
      </c>
      <c r="I242" s="6">
        <v>0.010162566735048648</v>
      </c>
      <c r="J242" s="6">
        <v>0.006738345088313313</v>
      </c>
      <c r="K242" s="6">
        <v>0.003351020567420016</v>
      </c>
      <c r="L242" s="1">
        <v>34.3999999999998</v>
      </c>
      <c r="M242" s="92">
        <f t="shared" si="18"/>
        <v>-0.013491858038880478</v>
      </c>
      <c r="N242" s="92">
        <f t="shared" si="18"/>
        <v>-0.009593198242172194</v>
      </c>
      <c r="O242" s="92">
        <f t="shared" si="19"/>
        <v>-0.0056945384454639095</v>
      </c>
      <c r="P242" s="92">
        <f t="shared" si="19"/>
        <v>-0.0017958786487556253</v>
      </c>
      <c r="Q242" s="92">
        <f t="shared" si="19"/>
        <v>0.002102781147952659</v>
      </c>
      <c r="R242" s="92">
        <f t="shared" si="19"/>
        <v>0.0060014409446609435</v>
      </c>
      <c r="S242" s="92">
        <f t="shared" si="19"/>
        <v>0.009900100741369228</v>
      </c>
      <c r="T242" s="92">
        <f t="shared" si="19"/>
        <v>0.013798760538077512</v>
      </c>
      <c r="U242" s="92">
        <f t="shared" si="19"/>
        <v>0.017697420334785795</v>
      </c>
      <c r="V242" s="92">
        <f t="shared" si="19"/>
        <v>0.02159608013149408</v>
      </c>
      <c r="W242" s="92">
        <f t="shared" si="19"/>
        <v>0.025494739928202365</v>
      </c>
      <c r="X242" s="92">
        <f t="shared" si="19"/>
        <v>0.029393399724910653</v>
      </c>
    </row>
    <row r="243" spans="1:24" s="3" customFormat="1" ht="11.25">
      <c r="A243" s="1">
        <v>34.5999999999998</v>
      </c>
      <c r="B243" s="6">
        <v>0.03563149317638597</v>
      </c>
      <c r="C243" s="6">
        <v>0.03188567972492585</v>
      </c>
      <c r="D243" s="6">
        <v>0.028182297553116003</v>
      </c>
      <c r="E243" s="6">
        <v>0.024520629751112178</v>
      </c>
      <c r="F243" s="6">
        <v>0.02089997546896288</v>
      </c>
      <c r="G243" s="6">
        <v>0.01731964946940578</v>
      </c>
      <c r="H243" s="6">
        <v>0.013778981695524677</v>
      </c>
      <c r="I243" s="6">
        <v>0.010277316852694193</v>
      </c>
      <c r="J243" s="6">
        <v>0.0068140140042643104</v>
      </c>
      <c r="K243" s="6">
        <v>0.0033884461804607547</v>
      </c>
      <c r="L243" s="1">
        <v>34.5999999999998</v>
      </c>
      <c r="M243" s="92">
        <f t="shared" si="18"/>
        <v>-0.013568331256948278</v>
      </c>
      <c r="N243" s="92">
        <f t="shared" si="18"/>
        <v>-0.009670236801441908</v>
      </c>
      <c r="O243" s="92">
        <f aca="true" t="shared" si="20" ref="O243:X252">+(O$5-$B$2*$A243)/($B$4+$B$3*$A243)</f>
        <v>-0.005772142345935536</v>
      </c>
      <c r="P243" s="92">
        <f t="shared" si="20"/>
        <v>-0.0018740478904291657</v>
      </c>
      <c r="Q243" s="92">
        <f t="shared" si="20"/>
        <v>0.0020240465650772053</v>
      </c>
      <c r="R243" s="92">
        <f t="shared" si="20"/>
        <v>0.005922141020583576</v>
      </c>
      <c r="S243" s="92">
        <f t="shared" si="20"/>
        <v>0.009820235476089947</v>
      </c>
      <c r="T243" s="92">
        <f t="shared" si="20"/>
        <v>0.013718329931596319</v>
      </c>
      <c r="U243" s="92">
        <f t="shared" si="20"/>
        <v>0.01761642438710269</v>
      </c>
      <c r="V243" s="92">
        <f t="shared" si="20"/>
        <v>0.02151451884260906</v>
      </c>
      <c r="W243" s="92">
        <f t="shared" si="20"/>
        <v>0.025412613298115432</v>
      </c>
      <c r="X243" s="92">
        <f t="shared" si="20"/>
        <v>0.029310707753621802</v>
      </c>
    </row>
    <row r="244" spans="1:24" s="3" customFormat="1" ht="11.25">
      <c r="A244" s="1">
        <v>34.7999999999998</v>
      </c>
      <c r="B244" s="6">
        <v>0.036049581323310494</v>
      </c>
      <c r="C244" s="6">
        <v>0.03225765976306723</v>
      </c>
      <c r="D244" s="6">
        <v>0.028509190006841784</v>
      </c>
      <c r="E244" s="6">
        <v>0.024803429435150685</v>
      </c>
      <c r="F244" s="6">
        <v>0.021139652255115403</v>
      </c>
      <c r="G244" s="6">
        <v>0.017517149026565905</v>
      </c>
      <c r="H244" s="6">
        <v>0.013935226204070303</v>
      </c>
      <c r="I244" s="6">
        <v>0.010393205694269856</v>
      </c>
      <c r="J244" s="6">
        <v>0.0068904244279256975</v>
      </c>
      <c r="K244" s="6">
        <v>0.0034262339461101324</v>
      </c>
      <c r="L244" s="1">
        <v>34.7999999999998</v>
      </c>
      <c r="M244" s="92">
        <f t="shared" si="18"/>
        <v>-0.01364478229960456</v>
      </c>
      <c r="N244" s="92">
        <f t="shared" si="18"/>
        <v>-0.00974725302136462</v>
      </c>
      <c r="O244" s="92">
        <f t="shared" si="20"/>
        <v>-0.005849723743124681</v>
      </c>
      <c r="P244" s="92">
        <f t="shared" si="20"/>
        <v>-0.0019521944648847422</v>
      </c>
      <c r="Q244" s="92">
        <f t="shared" si="20"/>
        <v>0.0019453348133551965</v>
      </c>
      <c r="R244" s="92">
        <f t="shared" si="20"/>
        <v>0.005842864091595136</v>
      </c>
      <c r="S244" s="92">
        <f t="shared" si="20"/>
        <v>0.009740393369835074</v>
      </c>
      <c r="T244" s="92">
        <f t="shared" si="20"/>
        <v>0.013637922648075012</v>
      </c>
      <c r="U244" s="92">
        <f t="shared" si="20"/>
        <v>0.017535451926314952</v>
      </c>
      <c r="V244" s="92">
        <f t="shared" si="20"/>
        <v>0.02143298120455489</v>
      </c>
      <c r="W244" s="92">
        <f t="shared" si="20"/>
        <v>0.02533051048279483</v>
      </c>
      <c r="X244" s="92">
        <f t="shared" si="20"/>
        <v>0.029228039761034767</v>
      </c>
    </row>
    <row r="245" spans="1:24" s="3" customFormat="1" ht="11.25">
      <c r="A245" s="1">
        <v>34.9999999999998</v>
      </c>
      <c r="B245" s="6">
        <v>0.036472197185541566</v>
      </c>
      <c r="C245" s="6">
        <v>0.03263361765829407</v>
      </c>
      <c r="D245" s="6">
        <v>0.028839534274749903</v>
      </c>
      <c r="E245" s="6">
        <v>0.025089177805998824</v>
      </c>
      <c r="F245" s="6">
        <v>0.021381796652310676</v>
      </c>
      <c r="G245" s="6">
        <v>0.017716656340980755</v>
      </c>
      <c r="H245" s="6">
        <v>0.014093039041242202</v>
      </c>
      <c r="I245" s="6">
        <v>0.010510243095572455</v>
      </c>
      <c r="J245" s="6">
        <v>0.00696758256675096</v>
      </c>
      <c r="K245" s="6">
        <v>0.0034643868000540407</v>
      </c>
      <c r="L245" s="1">
        <v>34.9999999999998</v>
      </c>
      <c r="M245" s="92">
        <f aca="true" t="shared" si="21" ref="M245:N264">+(M$5-$B$2*$A245)/($B$4+$B$3*$A245)</f>
        <v>-0.013721211176493435</v>
      </c>
      <c r="N245" s="92">
        <f t="shared" si="21"/>
        <v>-0.009824246911655742</v>
      </c>
      <c r="O245" s="92">
        <f t="shared" si="20"/>
        <v>-0.00592728264681805</v>
      </c>
      <c r="P245" s="92">
        <f t="shared" si="20"/>
        <v>-0.002030318381980358</v>
      </c>
      <c r="Q245" s="92">
        <f t="shared" si="20"/>
        <v>0.001866645882857334</v>
      </c>
      <c r="R245" s="92">
        <f t="shared" si="20"/>
        <v>0.005763610147695026</v>
      </c>
      <c r="S245" s="92">
        <f t="shared" si="20"/>
        <v>0.009660574412532718</v>
      </c>
      <c r="T245" s="92">
        <f t="shared" si="20"/>
        <v>0.01355753867737041</v>
      </c>
      <c r="U245" s="92">
        <f t="shared" si="20"/>
        <v>0.017454502942208103</v>
      </c>
      <c r="V245" s="92">
        <f t="shared" si="20"/>
        <v>0.021351467207045796</v>
      </c>
      <c r="W245" s="92">
        <f t="shared" si="20"/>
        <v>0.025248431471883485</v>
      </c>
      <c r="X245" s="92">
        <f t="shared" si="20"/>
        <v>0.029145395736721178</v>
      </c>
    </row>
    <row r="246" spans="1:24" s="3" customFormat="1" ht="11.25">
      <c r="A246" s="1">
        <v>35.1999999999998</v>
      </c>
      <c r="B246" s="6">
        <v>0.03689938850469939</v>
      </c>
      <c r="C246" s="6">
        <v>0.03301359425048892</v>
      </c>
      <c r="D246" s="6">
        <v>0.02917336484301106</v>
      </c>
      <c r="E246" s="6">
        <v>0.02537790351322592</v>
      </c>
      <c r="F246" s="6">
        <v>0.021626431961359986</v>
      </c>
      <c r="G246" s="6">
        <v>0.017918189824837845</v>
      </c>
      <c r="H246" s="6">
        <v>0.01425243416450208</v>
      </c>
      <c r="I246" s="6">
        <v>0.010628438968392297</v>
      </c>
      <c r="J246" s="6">
        <v>0.00704549467238694</v>
      </c>
      <c r="K246" s="6">
        <v>0.0035029076970431914</v>
      </c>
      <c r="L246" s="1">
        <v>35.1999999999998</v>
      </c>
      <c r="M246" s="92">
        <f t="shared" si="21"/>
        <v>-0.013797617897253428</v>
      </c>
      <c r="N246" s="92">
        <f t="shared" si="21"/>
        <v>-0.009901218482025052</v>
      </c>
      <c r="O246" s="92">
        <f t="shared" si="20"/>
        <v>-0.006004819066796675</v>
      </c>
      <c r="P246" s="92">
        <f t="shared" si="20"/>
        <v>-0.0021084196515682987</v>
      </c>
      <c r="Q246" s="92">
        <f t="shared" si="20"/>
        <v>0.001787979763660078</v>
      </c>
      <c r="R246" s="92">
        <f t="shared" si="20"/>
        <v>0.005684379178888454</v>
      </c>
      <c r="S246" s="92">
        <f t="shared" si="20"/>
        <v>0.00958077859411683</v>
      </c>
      <c r="T246" s="92">
        <f t="shared" si="20"/>
        <v>0.013477178009345208</v>
      </c>
      <c r="U246" s="92">
        <f t="shared" si="20"/>
        <v>0.017373577424573582</v>
      </c>
      <c r="V246" s="92">
        <f t="shared" si="20"/>
        <v>0.02126997683980196</v>
      </c>
      <c r="W246" s="92">
        <f t="shared" si="20"/>
        <v>0.025166376255030338</v>
      </c>
      <c r="X246" s="92">
        <f t="shared" si="20"/>
        <v>0.029062775670258712</v>
      </c>
    </row>
    <row r="247" spans="1:24" s="3" customFormat="1" ht="11.25">
      <c r="A247" s="1">
        <v>35.3999999999998</v>
      </c>
      <c r="B247" s="6">
        <v>0.03733120357764064</v>
      </c>
      <c r="C247" s="6">
        <v>0.03339763083304112</v>
      </c>
      <c r="D247" s="6">
        <v>0.029510716562324672</v>
      </c>
      <c r="E247" s="6">
        <v>0.02566963549365164</v>
      </c>
      <c r="F247" s="6">
        <v>0.021873581703769136</v>
      </c>
      <c r="G247" s="6">
        <v>0.018121768054278176</v>
      </c>
      <c r="H247" s="6">
        <v>0.014413425647496142</v>
      </c>
      <c r="I247" s="6">
        <v>0.010747803301124745</v>
      </c>
      <c r="J247" s="6">
        <v>0.0071241670409694</v>
      </c>
      <c r="K247" s="6">
        <v>0.0035417996109905546</v>
      </c>
      <c r="L247" s="1">
        <v>35.3999999999998</v>
      </c>
      <c r="M247" s="92">
        <f t="shared" si="21"/>
        <v>-0.013874002471517476</v>
      </c>
      <c r="N247" s="92">
        <f t="shared" si="21"/>
        <v>-0.009978167742176696</v>
      </c>
      <c r="O247" s="92">
        <f t="shared" si="20"/>
        <v>-0.006082333012835919</v>
      </c>
      <c r="P247" s="92">
        <f t="shared" si="20"/>
        <v>-0.00218649828349514</v>
      </c>
      <c r="Q247" s="92">
        <f t="shared" si="20"/>
        <v>0.001709336445845639</v>
      </c>
      <c r="R247" s="92">
        <f t="shared" si="20"/>
        <v>0.005605171175186417</v>
      </c>
      <c r="S247" s="92">
        <f t="shared" si="20"/>
        <v>0.009501005904527196</v>
      </c>
      <c r="T247" s="92">
        <f t="shared" si="20"/>
        <v>0.013396840633867976</v>
      </c>
      <c r="U247" s="92">
        <f t="shared" si="20"/>
        <v>0.017292675363208755</v>
      </c>
      <c r="V247" s="92">
        <f t="shared" si="20"/>
        <v>0.02118851009254953</v>
      </c>
      <c r="W247" s="92">
        <f t="shared" si="20"/>
        <v>0.02508434482189031</v>
      </c>
      <c r="X247" s="92">
        <f t="shared" si="20"/>
        <v>0.028980179551231094</v>
      </c>
    </row>
    <row r="248" spans="1:24" s="3" customFormat="1" ht="11.25">
      <c r="A248" s="1">
        <v>35.5999999999998</v>
      </c>
      <c r="B248" s="6">
        <v>0.0377676912646138</v>
      </c>
      <c r="C248" s="6">
        <v>0.03378576915915943</v>
      </c>
      <c r="D248" s="6">
        <v>0.02985162465269871</v>
      </c>
      <c r="E248" s="6">
        <v>0.02596440297486689</v>
      </c>
      <c r="F248" s="6">
        <v>0.022123269624241663</v>
      </c>
      <c r="G248" s="6">
        <v>0.018327409771093733</v>
      </c>
      <c r="H248" s="6">
        <v>0.014576027681132064</v>
      </c>
      <c r="I248" s="6">
        <v>0.010868346159387844</v>
      </c>
      <c r="J248" s="6">
        <v>0.0072036060134207935</v>
      </c>
      <c r="K248" s="6">
        <v>0.0035810655350691236</v>
      </c>
      <c r="L248" s="1">
        <v>35.5999999999998</v>
      </c>
      <c r="M248" s="92">
        <f t="shared" si="21"/>
        <v>-0.013950364908912927</v>
      </c>
      <c r="N248" s="92">
        <f t="shared" si="21"/>
        <v>-0.0100550947018092</v>
      </c>
      <c r="O248" s="92">
        <f t="shared" si="20"/>
        <v>-0.006159824494705473</v>
      </c>
      <c r="P248" s="92">
        <f t="shared" si="20"/>
        <v>-0.0022645542876017456</v>
      </c>
      <c r="Q248" s="92">
        <f t="shared" si="20"/>
        <v>0.0016307159195019813</v>
      </c>
      <c r="R248" s="92">
        <f t="shared" si="20"/>
        <v>0.005525986126605709</v>
      </c>
      <c r="S248" s="92">
        <f t="shared" si="20"/>
        <v>0.009421256333709436</v>
      </c>
      <c r="T248" s="92">
        <f t="shared" si="20"/>
        <v>0.013316526540813162</v>
      </c>
      <c r="U248" s="92">
        <f t="shared" si="20"/>
        <v>0.01721179674791689</v>
      </c>
      <c r="V248" s="92">
        <f t="shared" si="20"/>
        <v>0.021107066955020615</v>
      </c>
      <c r="W248" s="92">
        <f t="shared" si="20"/>
        <v>0.025002337162124345</v>
      </c>
      <c r="X248" s="92">
        <f t="shared" si="20"/>
        <v>0.02889760736922807</v>
      </c>
    </row>
    <row r="249" spans="1:24" s="3" customFormat="1" ht="11.25">
      <c r="A249" s="1">
        <v>35.7999999999998</v>
      </c>
      <c r="B249" s="6">
        <v>0.038208900997568275</v>
      </c>
      <c r="C249" s="6">
        <v>0.03417805144829894</v>
      </c>
      <c r="D249" s="6">
        <v>0.030196124708312146</v>
      </c>
      <c r="E249" s="6">
        <v>0.026262235478812544</v>
      </c>
      <c r="F249" s="6">
        <v>0.022375519693220908</v>
      </c>
      <c r="G249" s="6">
        <v>0.018535133884449585</v>
      </c>
      <c r="H249" s="6">
        <v>0.014740254574670384</v>
      </c>
      <c r="I249" s="6">
        <v>0.010990077686647427</v>
      </c>
      <c r="J249" s="6">
        <v>0.0072838179757511124</v>
      </c>
      <c r="K249" s="6">
        <v>0.0036207084818104377</v>
      </c>
      <c r="L249" s="1">
        <v>35.7999999999998</v>
      </c>
      <c r="M249" s="92">
        <f t="shared" si="21"/>
        <v>-0.014026705219061549</v>
      </c>
      <c r="N249" s="92">
        <f t="shared" si="21"/>
        <v>-0.01013199937061546</v>
      </c>
      <c r="O249" s="92">
        <f t="shared" si="20"/>
        <v>-0.006237293522169367</v>
      </c>
      <c r="P249" s="92">
        <f t="shared" si="20"/>
        <v>-0.0023425876737232765</v>
      </c>
      <c r="Q249" s="92">
        <f t="shared" si="20"/>
        <v>0.0015521181747228145</v>
      </c>
      <c r="R249" s="92">
        <f t="shared" si="20"/>
        <v>0.0054468240231689054</v>
      </c>
      <c r="S249" s="92">
        <f t="shared" si="20"/>
        <v>0.009341529871614997</v>
      </c>
      <c r="T249" s="92">
        <f t="shared" si="20"/>
        <v>0.013236235720061088</v>
      </c>
      <c r="U249" s="92">
        <f t="shared" si="20"/>
        <v>0.01713094156850718</v>
      </c>
      <c r="V249" s="92">
        <f t="shared" si="20"/>
        <v>0.02102564741695327</v>
      </c>
      <c r="W249" s="92">
        <f t="shared" si="20"/>
        <v>0.02492035326539936</v>
      </c>
      <c r="X249" s="92">
        <f t="shared" si="20"/>
        <v>0.02881505911384545</v>
      </c>
    </row>
    <row r="250" spans="1:24" s="3" customFormat="1" ht="11.25">
      <c r="A250" s="1">
        <v>35.9999999999998</v>
      </c>
      <c r="B250" s="6">
        <v>0.03865488278861835</v>
      </c>
      <c r="C250" s="6">
        <v>0.03457452039270249</v>
      </c>
      <c r="D250" s="6">
        <v>0.03054425270245984</v>
      </c>
      <c r="E250" s="6">
        <v>0.026563162825415546</v>
      </c>
      <c r="F250" s="6">
        <v>0.0226303561094704</v>
      </c>
      <c r="G250" s="6">
        <v>0.01874495947263009</v>
      </c>
      <c r="H250" s="6">
        <v>0.014906120756829786</v>
      </c>
      <c r="I250" s="6">
        <v>0.011113008104849215</v>
      </c>
      <c r="J250" s="6">
        <v>0.007364809359361489</v>
      </c>
      <c r="K250" s="6">
        <v>0.003660731483203681</v>
      </c>
      <c r="L250" s="1">
        <v>35.9999999999998</v>
      </c>
      <c r="M250" s="92">
        <f t="shared" si="21"/>
        <v>-0.014103023411579542</v>
      </c>
      <c r="N250" s="92">
        <f t="shared" si="21"/>
        <v>-0.010208881758282762</v>
      </c>
      <c r="O250" s="92">
        <f t="shared" si="20"/>
        <v>-0.006314740104985981</v>
      </c>
      <c r="P250" s="92">
        <f t="shared" si="20"/>
        <v>-0.0024205984516892</v>
      </c>
      <c r="Q250" s="92">
        <f t="shared" si="20"/>
        <v>0.0014735432016075812</v>
      </c>
      <c r="R250" s="92">
        <f t="shared" si="20"/>
        <v>0.005367684854904362</v>
      </c>
      <c r="S250" s="92">
        <f t="shared" si="20"/>
        <v>0.009261826508201143</v>
      </c>
      <c r="T250" s="92">
        <f t="shared" si="20"/>
        <v>0.013155968161497925</v>
      </c>
      <c r="U250" s="92">
        <f t="shared" si="20"/>
        <v>0.017050109814794705</v>
      </c>
      <c r="V250" s="92">
        <f t="shared" si="20"/>
        <v>0.020944251468091486</v>
      </c>
      <c r="W250" s="92">
        <f t="shared" si="20"/>
        <v>0.024838393121388268</v>
      </c>
      <c r="X250" s="92">
        <f t="shared" si="20"/>
        <v>0.02873253477468505</v>
      </c>
    </row>
    <row r="251" spans="1:24" s="3" customFormat="1" ht="11.25">
      <c r="A251" s="1">
        <v>36.1999999999998</v>
      </c>
      <c r="B251" s="6">
        <v>0.039105687238661896</v>
      </c>
      <c r="C251" s="6">
        <v>0.03497521916405562</v>
      </c>
      <c r="D251" s="6">
        <v>0.03089604499257863</v>
      </c>
      <c r="E251" s="6">
        <v>0.026867215136281025</v>
      </c>
      <c r="F251" s="6">
        <v>0.02288780330269098</v>
      </c>
      <c r="G251" s="6">
        <v>0.018956905784807753</v>
      </c>
      <c r="H251" s="6">
        <v>0.015073640776905069</v>
      </c>
      <c r="I251" s="6">
        <v>0.011237147715056938</v>
      </c>
      <c r="J251" s="6">
        <v>0.007446586641349888</v>
      </c>
      <c r="K251" s="6">
        <v>0.003701137590795034</v>
      </c>
      <c r="L251" s="1">
        <v>36.1999999999998</v>
      </c>
      <c r="M251" s="92">
        <f t="shared" si="21"/>
        <v>-0.014179319496077532</v>
      </c>
      <c r="N251" s="92">
        <f t="shared" si="21"/>
        <v>-0.010285741874492783</v>
      </c>
      <c r="O251" s="92">
        <f t="shared" si="20"/>
        <v>-0.006392164252908034</v>
      </c>
      <c r="P251" s="92">
        <f t="shared" si="20"/>
        <v>-0.0024985866313232846</v>
      </c>
      <c r="Q251" s="92">
        <f t="shared" si="20"/>
        <v>0.0013949909902614644</v>
      </c>
      <c r="R251" s="92">
        <f t="shared" si="20"/>
        <v>0.005288568611846214</v>
      </c>
      <c r="S251" s="92">
        <f t="shared" si="20"/>
        <v>0.009182146233430962</v>
      </c>
      <c r="T251" s="92">
        <f t="shared" si="20"/>
        <v>0.013075723855015712</v>
      </c>
      <c r="U251" s="92">
        <f t="shared" si="20"/>
        <v>0.01696930147660046</v>
      </c>
      <c r="V251" s="92">
        <f t="shared" si="20"/>
        <v>0.02086287909818521</v>
      </c>
      <c r="W251" s="92">
        <f t="shared" si="20"/>
        <v>0.02475645671976996</v>
      </c>
      <c r="X251" s="92">
        <f t="shared" si="20"/>
        <v>0.02865003434135471</v>
      </c>
    </row>
    <row r="252" spans="1:24" s="3" customFormat="1" ht="11.25">
      <c r="A252" s="1">
        <v>36.3999999999998</v>
      </c>
      <c r="B252" s="6">
        <v>0.03956136554616389</v>
      </c>
      <c r="C252" s="6">
        <v>0.03538019142026381</v>
      </c>
      <c r="D252" s="6">
        <v>0.031251538325361754</v>
      </c>
      <c r="E252" s="6">
        <v>0.027174422838446212</v>
      </c>
      <c r="F252" s="6">
        <v>0.02314788593617957</v>
      </c>
      <c r="G252" s="6">
        <v>0.019170992242838525</v>
      </c>
      <c r="H252" s="6">
        <v>0.015242829305900672</v>
      </c>
      <c r="I252" s="6">
        <v>0.011362506898098597</v>
      </c>
      <c r="J252" s="6">
        <v>0.007529156344820225</v>
      </c>
      <c r="K252" s="6">
        <v>0.0037419298757879055</v>
      </c>
      <c r="L252" s="1">
        <v>36.3999999999998</v>
      </c>
      <c r="M252" s="92">
        <f t="shared" si="21"/>
        <v>-0.014255593482160578</v>
      </c>
      <c r="N252" s="92">
        <f t="shared" si="21"/>
        <v>-0.01036257972892159</v>
      </c>
      <c r="O252" s="92">
        <f t="shared" si="20"/>
        <v>-0.006469565975682602</v>
      </c>
      <c r="P252" s="92">
        <f t="shared" si="20"/>
        <v>-0.002576552222443613</v>
      </c>
      <c r="Q252" s="92">
        <f t="shared" si="20"/>
        <v>0.001316461530795375</v>
      </c>
      <c r="R252" s="92">
        <f t="shared" si="20"/>
        <v>0.005209475284034363</v>
      </c>
      <c r="S252" s="92">
        <f t="shared" si="20"/>
        <v>0.009102489037273351</v>
      </c>
      <c r="T252" s="92">
        <f t="shared" si="20"/>
        <v>0.012995502790512339</v>
      </c>
      <c r="U252" s="92">
        <f t="shared" si="20"/>
        <v>0.016888516543751328</v>
      </c>
      <c r="V252" s="92">
        <f t="shared" si="20"/>
        <v>0.020781530296990317</v>
      </c>
      <c r="W252" s="92">
        <f t="shared" si="20"/>
        <v>0.024674544050229303</v>
      </c>
      <c r="X252" s="92">
        <f t="shared" si="20"/>
        <v>0.028567557803468296</v>
      </c>
    </row>
    <row r="253" spans="1:24" s="3" customFormat="1" ht="11.25">
      <c r="A253" s="1">
        <v>36.5999999999998</v>
      </c>
      <c r="B253" s="6">
        <v>0.040021969516103144</v>
      </c>
      <c r="C253" s="6">
        <v>0.03578948131234968</v>
      </c>
      <c r="D253" s="6">
        <v>0.03161076984195887</v>
      </c>
      <c r="E253" s="6">
        <v>0.027484816668193586</v>
      </c>
      <c r="F253" s="6">
        <v>0.0234106289095269</v>
      </c>
      <c r="G253" s="6">
        <v>0.019387238443081295</v>
      </c>
      <c r="H253" s="6">
        <v>0.015413701137677824</v>
      </c>
      <c r="I253" s="6">
        <v>0.011489096115219345</v>
      </c>
      <c r="J253" s="6">
        <v>0.007612525039193888</v>
      </c>
      <c r="K253" s="6">
        <v>0.0037831114291435406</v>
      </c>
      <c r="L253" s="1">
        <v>36.5999999999998</v>
      </c>
      <c r="M253" s="92">
        <f t="shared" si="21"/>
        <v>-0.014331845379428172</v>
      </c>
      <c r="N253" s="92">
        <f t="shared" si="21"/>
        <v>-0.010439395331239639</v>
      </c>
      <c r="O253" s="92">
        <f aca="true" t="shared" si="22" ref="O253:X262">+(O$5-$B$2*$A253)/($B$4+$B$3*$A253)</f>
        <v>-0.006546945283051107</v>
      </c>
      <c r="P253" s="92">
        <f t="shared" si="22"/>
        <v>-0.0026544952348625745</v>
      </c>
      <c r="Q253" s="92">
        <f t="shared" si="22"/>
        <v>0.001237954813325958</v>
      </c>
      <c r="R253" s="92">
        <f t="shared" si="22"/>
        <v>0.00513040486151449</v>
      </c>
      <c r="S253" s="92">
        <f t="shared" si="22"/>
        <v>0.009022854909703023</v>
      </c>
      <c r="T253" s="92">
        <f t="shared" si="22"/>
        <v>0.012915304957891555</v>
      </c>
      <c r="U253" s="92">
        <f t="shared" si="22"/>
        <v>0.01680775500608009</v>
      </c>
      <c r="V253" s="92">
        <f t="shared" si="22"/>
        <v>0.02070020505426862</v>
      </c>
      <c r="W253" s="92">
        <f t="shared" si="22"/>
        <v>0.024592655102457152</v>
      </c>
      <c r="X253" s="92">
        <f t="shared" si="22"/>
        <v>0.028485105150645684</v>
      </c>
    </row>
    <row r="254" spans="1:24" s="3" customFormat="1" ht="11.25">
      <c r="A254" s="1">
        <v>36.7999999999998</v>
      </c>
      <c r="B254" s="6">
        <v>0.040487551569087885</v>
      </c>
      <c r="C254" s="6">
        <v>0.03620313349147447</v>
      </c>
      <c r="D254" s="6">
        <v>0.03197377708326567</v>
      </c>
      <c r="E254" s="6">
        <v>0.02779842767492598</v>
      </c>
      <c r="F254" s="6">
        <v>0.023676057361356518</v>
      </c>
      <c r="G254" s="6">
        <v>0.019605664158243188</v>
      </c>
      <c r="H254" s="6">
        <v>0.015586271190116614</v>
      </c>
      <c r="I254" s="6">
        <v>0.011616925908741861</v>
      </c>
      <c r="J254" s="6">
        <v>0.007696699340524237</v>
      </c>
      <c r="K254" s="6">
        <v>0.0038246853616822826</v>
      </c>
      <c r="L254" s="1">
        <v>36.7999999999998</v>
      </c>
      <c r="M254" s="92">
        <f t="shared" si="21"/>
        <v>-0.014408075197474246</v>
      </c>
      <c r="N254" s="92">
        <f t="shared" si="21"/>
        <v>-0.010516188691111789</v>
      </c>
      <c r="O254" s="92">
        <f t="shared" si="22"/>
        <v>-0.0066243021847493325</v>
      </c>
      <c r="P254" s="92">
        <f t="shared" si="22"/>
        <v>-0.0027324156783868755</v>
      </c>
      <c r="Q254" s="92">
        <f t="shared" si="22"/>
        <v>0.0011594708279755812</v>
      </c>
      <c r="R254" s="92">
        <f t="shared" si="22"/>
        <v>0.005051357334338038</v>
      </c>
      <c r="S254" s="92">
        <f t="shared" si="22"/>
        <v>0.008943243840700495</v>
      </c>
      <c r="T254" s="92">
        <f t="shared" si="22"/>
        <v>0.012835130347062951</v>
      </c>
      <c r="U254" s="92">
        <f t="shared" si="22"/>
        <v>0.016727016853425408</v>
      </c>
      <c r="V254" s="92">
        <f t="shared" si="22"/>
        <v>0.020618903359787864</v>
      </c>
      <c r="W254" s="92">
        <f t="shared" si="22"/>
        <v>0.024510789866150323</v>
      </c>
      <c r="X254" s="92">
        <f t="shared" si="22"/>
        <v>0.02840267637251278</v>
      </c>
    </row>
    <row r="255" spans="1:24" s="3" customFormat="1" ht="11.25">
      <c r="A255" s="1">
        <v>36.9999999999998</v>
      </c>
      <c r="B255" s="6">
        <v>0.04095816475064319</v>
      </c>
      <c r="C255" s="6">
        <v>0.036621193116086005</v>
      </c>
      <c r="D255" s="6">
        <v>0.03234059799530346</v>
      </c>
      <c r="E255" s="6">
        <v>0.02811528722510418</v>
      </c>
      <c r="F255" s="6">
        <v>0.023944196672105022</v>
      </c>
      <c r="G255" s="6">
        <v>0.019826289339250545</v>
      </c>
      <c r="H255" s="6">
        <v>0.015760554506292622</v>
      </c>
      <c r="I255" s="6">
        <v>0.011746006902733943</v>
      </c>
      <c r="J255" s="6">
        <v>0.0077816859118138</v>
      </c>
      <c r="K255" s="6">
        <v>0.0038666548041853205</v>
      </c>
      <c r="L255" s="1">
        <v>36.9999999999998</v>
      </c>
      <c r="M255" s="92">
        <f t="shared" si="21"/>
        <v>-0.014484282945887184</v>
      </c>
      <c r="N255" s="92">
        <f t="shared" si="21"/>
        <v>-0.010592959818197306</v>
      </c>
      <c r="O255" s="92">
        <f t="shared" si="22"/>
        <v>-0.0067016366905074285</v>
      </c>
      <c r="P255" s="92">
        <f t="shared" si="22"/>
        <v>-0.0028103135628175504</v>
      </c>
      <c r="Q255" s="92">
        <f t="shared" si="22"/>
        <v>0.0010810095648723273</v>
      </c>
      <c r="R255" s="92">
        <f t="shared" si="22"/>
        <v>0.004972332692562205</v>
      </c>
      <c r="S255" s="92">
        <f t="shared" si="22"/>
        <v>0.008863655820252083</v>
      </c>
      <c r="T255" s="92">
        <f t="shared" si="22"/>
        <v>0.012754978947941961</v>
      </c>
      <c r="U255" s="92">
        <f t="shared" si="22"/>
        <v>0.01664630207563184</v>
      </c>
      <c r="V255" s="92">
        <f t="shared" si="22"/>
        <v>0.020537625203321717</v>
      </c>
      <c r="W255" s="92">
        <f t="shared" si="22"/>
        <v>0.024428948331011596</v>
      </c>
      <c r="X255" s="92">
        <f t="shared" si="22"/>
        <v>0.028320271458701474</v>
      </c>
    </row>
    <row r="256" spans="1:24" s="3" customFormat="1" ht="11.25">
      <c r="A256" s="1">
        <v>37.1999999999998</v>
      </c>
      <c r="B256" s="6">
        <v>0.04143386274067427</v>
      </c>
      <c r="C256" s="6">
        <v>0.037043705859195704</v>
      </c>
      <c r="D256" s="6">
        <v>0.032711270934691575</v>
      </c>
      <c r="E256" s="6">
        <v>0.02843542700624844</v>
      </c>
      <c r="F256" s="6">
        <v>0.024215072466844692</v>
      </c>
      <c r="G256" s="6">
        <v>0.020049134117146344</v>
      </c>
      <c r="H256" s="6">
        <v>0.01593656625566869</v>
      </c>
      <c r="I256" s="6">
        <v>0.011876349803683612</v>
      </c>
      <c r="J256" s="6">
        <v>0.007867491463334412</v>
      </c>
      <c r="K256" s="6">
        <v>0.003909022907497046</v>
      </c>
      <c r="L256" s="1">
        <v>37.1999999999998</v>
      </c>
      <c r="M256" s="92">
        <f t="shared" si="21"/>
        <v>-0.014560468634249814</v>
      </c>
      <c r="N256" s="92">
        <f t="shared" si="21"/>
        <v>-0.010669708722149862</v>
      </c>
      <c r="O256" s="92">
        <f t="shared" si="22"/>
        <v>-0.006778948810049909</v>
      </c>
      <c r="P256" s="92">
        <f t="shared" si="22"/>
        <v>-0.0028881888979499564</v>
      </c>
      <c r="Q256" s="92">
        <f t="shared" si="22"/>
        <v>0.0010025710141499961</v>
      </c>
      <c r="R256" s="92">
        <f t="shared" si="22"/>
        <v>0.004893330926249949</v>
      </c>
      <c r="S256" s="92">
        <f t="shared" si="22"/>
        <v>0.008784090838349901</v>
      </c>
      <c r="T256" s="92">
        <f t="shared" si="22"/>
        <v>0.012674850750449855</v>
      </c>
      <c r="U256" s="92">
        <f t="shared" si="22"/>
        <v>0.016565610662549808</v>
      </c>
      <c r="V256" s="92">
        <f t="shared" si="22"/>
        <v>0.02045637057464976</v>
      </c>
      <c r="W256" s="92">
        <f t="shared" si="22"/>
        <v>0.02434713048674971</v>
      </c>
      <c r="X256" s="92">
        <f t="shared" si="22"/>
        <v>0.028237890398849667</v>
      </c>
    </row>
    <row r="257" spans="1:24" s="3" customFormat="1" ht="11.25">
      <c r="A257" s="1">
        <v>37.3999999999998</v>
      </c>
      <c r="B257" s="6">
        <v>0.04191469986311003</v>
      </c>
      <c r="C257" s="6">
        <v>0.03747071791578814</v>
      </c>
      <c r="D257" s="6">
        <v>0.03308583467421414</v>
      </c>
      <c r="E257" s="6">
        <v>0.028758879031005498</v>
      </c>
      <c r="F257" s="6">
        <v>0.024488710618149438</v>
      </c>
      <c r="G257" s="6">
        <v>0.0202742188050146</v>
      </c>
      <c r="H257" s="6">
        <v>0.01611432173530211</v>
      </c>
      <c r="I257" s="6">
        <v>0.012007965401181946</v>
      </c>
      <c r="J257" s="6">
        <v>0.007954122752950316</v>
      </c>
      <c r="K257" s="6">
        <v>0.003951792842628014</v>
      </c>
      <c r="L257" s="1">
        <v>37.3999999999998</v>
      </c>
      <c r="M257" s="92">
        <f t="shared" si="21"/>
        <v>-0.014636632272139424</v>
      </c>
      <c r="N257" s="92">
        <f t="shared" si="21"/>
        <v>-0.010746435412617543</v>
      </c>
      <c r="O257" s="92">
        <f t="shared" si="22"/>
        <v>-0.006856238553095664</v>
      </c>
      <c r="P257" s="92">
        <f t="shared" si="22"/>
        <v>-0.0029660416935737835</v>
      </c>
      <c r="Q257" s="92">
        <f t="shared" si="22"/>
        <v>0.0009241551659480965</v>
      </c>
      <c r="R257" s="92">
        <f t="shared" si="22"/>
        <v>0.004814352025469977</v>
      </c>
      <c r="S257" s="92">
        <f t="shared" si="22"/>
        <v>0.008704548884991857</v>
      </c>
      <c r="T257" s="92">
        <f t="shared" si="22"/>
        <v>0.012594745744513736</v>
      </c>
      <c r="U257" s="92">
        <f t="shared" si="22"/>
        <v>0.016484942604035616</v>
      </c>
      <c r="V257" s="92">
        <f t="shared" si="22"/>
        <v>0.020375139463557495</v>
      </c>
      <c r="W257" s="92">
        <f t="shared" si="22"/>
        <v>0.024265336323079378</v>
      </c>
      <c r="X257" s="92">
        <f t="shared" si="22"/>
        <v>0.02815553318260126</v>
      </c>
    </row>
    <row r="258" spans="1:24" s="3" customFormat="1" ht="11.25">
      <c r="A258" s="1">
        <v>37.5999999999998</v>
      </c>
      <c r="B258" s="6">
        <v>0.04240073109573112</v>
      </c>
      <c r="C258" s="6">
        <v>0.037902276010365915</v>
      </c>
      <c r="D258" s="6">
        <v>0.03346432840848388</v>
      </c>
      <c r="E258" s="6">
        <v>0.029085675641282494</v>
      </c>
      <c r="F258" s="6">
        <v>0.024765137249005004</v>
      </c>
      <c r="G258" s="6">
        <v>0.02050156389993236</v>
      </c>
      <c r="H258" s="6">
        <v>0.016293836371067637</v>
      </c>
      <c r="I258" s="6">
        <v>0.012140864568613807</v>
      </c>
      <c r="J258" s="6">
        <v>0.00804158658644438</v>
      </c>
      <c r="K258" s="6">
        <v>0.00399496780085856</v>
      </c>
      <c r="L258" s="1">
        <v>37.5999999999998</v>
      </c>
      <c r="M258" s="92">
        <f t="shared" si="21"/>
        <v>-0.014712773869127746</v>
      </c>
      <c r="N258" s="92">
        <f t="shared" si="21"/>
        <v>-0.010823139899242846</v>
      </c>
      <c r="O258" s="92">
        <f t="shared" si="22"/>
        <v>-0.006933505929357948</v>
      </c>
      <c r="P258" s="92">
        <f t="shared" si="22"/>
        <v>-0.0030438719594730493</v>
      </c>
      <c r="Q258" s="92">
        <f t="shared" si="22"/>
        <v>0.0008457620104118493</v>
      </c>
      <c r="R258" s="92">
        <f t="shared" si="22"/>
        <v>0.004735395980296748</v>
      </c>
      <c r="S258" s="92">
        <f t="shared" si="22"/>
        <v>0.008625029950181646</v>
      </c>
      <c r="T258" s="92">
        <f t="shared" si="22"/>
        <v>0.012514663920066546</v>
      </c>
      <c r="U258" s="92">
        <f t="shared" si="22"/>
        <v>0.016404297889951444</v>
      </c>
      <c r="V258" s="92">
        <f t="shared" si="22"/>
        <v>0.020293931859836342</v>
      </c>
      <c r="W258" s="92">
        <f t="shared" si="22"/>
        <v>0.02418356582972124</v>
      </c>
      <c r="X258" s="92">
        <f t="shared" si="22"/>
        <v>0.02807319979960614</v>
      </c>
    </row>
    <row r="259" spans="1:24" s="3" customFormat="1" ht="11.25">
      <c r="A259" s="1">
        <v>37.7999999999998</v>
      </c>
      <c r="B259" s="6">
        <v>0.042892012080184824</v>
      </c>
      <c r="C259" s="6">
        <v>0.038338427404631246</v>
      </c>
      <c r="D259" s="6">
        <v>0.033846791759703114</v>
      </c>
      <c r="E259" s="6">
        <v>0.029415849512447828</v>
      </c>
      <c r="F259" s="6">
        <v>0.025044378735763168</v>
      </c>
      <c r="G259" s="6">
        <v>0.020731190084948965</v>
      </c>
      <c r="H259" s="6">
        <v>0.0164751257188959</v>
      </c>
      <c r="I259" s="6">
        <v>0.012275058263856078</v>
      </c>
      <c r="J259" s="6">
        <v>0.008129889817847093</v>
      </c>
      <c r="K259" s="6">
        <v>0.004038550993842917</v>
      </c>
      <c r="L259" s="1">
        <v>37.7999999999998</v>
      </c>
      <c r="M259" s="92">
        <f t="shared" si="21"/>
        <v>-0.014788893434780978</v>
      </c>
      <c r="N259" s="92">
        <f t="shared" si="21"/>
        <v>-0.01089982219166269</v>
      </c>
      <c r="O259" s="92">
        <f t="shared" si="22"/>
        <v>-0.0070107509485444</v>
      </c>
      <c r="P259" s="92">
        <f t="shared" si="22"/>
        <v>-0.0031216797054261104</v>
      </c>
      <c r="Q259" s="92">
        <f t="shared" si="22"/>
        <v>0.000767391537692179</v>
      </c>
      <c r="R259" s="92">
        <f t="shared" si="22"/>
        <v>0.0046564627808104685</v>
      </c>
      <c r="S259" s="92">
        <f t="shared" si="22"/>
        <v>0.008545534023928757</v>
      </c>
      <c r="T259" s="92">
        <f t="shared" si="22"/>
        <v>0.012434605267047046</v>
      </c>
      <c r="U259" s="92">
        <f t="shared" si="22"/>
        <v>0.016323676510165336</v>
      </c>
      <c r="V259" s="92">
        <f t="shared" si="22"/>
        <v>0.020212747753283626</v>
      </c>
      <c r="W259" s="92">
        <f t="shared" si="22"/>
        <v>0.024101818996401913</v>
      </c>
      <c r="X259" s="92">
        <f t="shared" si="22"/>
        <v>0.027990890239520203</v>
      </c>
    </row>
    <row r="260" spans="1:24" s="3" customFormat="1" ht="11.25">
      <c r="A260" s="1">
        <v>37.9999999999998</v>
      </c>
      <c r="B260" s="6">
        <v>0.04338859913219189</v>
      </c>
      <c r="C260" s="6">
        <v>0.03877921990530818</v>
      </c>
      <c r="D260" s="6">
        <v>0.03423326478352497</v>
      </c>
      <c r="E260" s="6">
        <v>0.029749433657601018</v>
      </c>
      <c r="F260" s="6">
        <v>0.02532646171114154</v>
      </c>
      <c r="G260" s="6">
        <v>0.020963118231093487</v>
      </c>
      <c r="H260" s="6">
        <v>0.01665820546602782</v>
      </c>
      <c r="I260" s="6">
        <v>0.01241055752998389</v>
      </c>
      <c r="J260" s="6">
        <v>0.008219039349768618</v>
      </c>
      <c r="K260" s="6">
        <v>0.004082545653713933</v>
      </c>
      <c r="L260" s="1">
        <v>37.9999999999998</v>
      </c>
      <c r="M260" s="92">
        <f t="shared" si="21"/>
        <v>-0.014864990978659788</v>
      </c>
      <c r="N260" s="92">
        <f t="shared" si="21"/>
        <v>-0.010976482299508416</v>
      </c>
      <c r="O260" s="92">
        <f t="shared" si="22"/>
        <v>-0.007087973620357043</v>
      </c>
      <c r="P260" s="92">
        <f t="shared" si="22"/>
        <v>-0.00319946494120567</v>
      </c>
      <c r="Q260" s="92">
        <f t="shared" si="22"/>
        <v>0.0006890437379457025</v>
      </c>
      <c r="R260" s="92">
        <f t="shared" si="22"/>
        <v>0.004577552417097075</v>
      </c>
      <c r="S260" s="92">
        <f t="shared" si="22"/>
        <v>0.008466061096248447</v>
      </c>
      <c r="T260" s="92">
        <f t="shared" si="22"/>
        <v>0.01235456977539982</v>
      </c>
      <c r="U260" s="92">
        <f t="shared" si="22"/>
        <v>0.016243078454551193</v>
      </c>
      <c r="V260" s="92">
        <f t="shared" si="22"/>
        <v>0.020131587133702566</v>
      </c>
      <c r="W260" s="92">
        <f t="shared" si="22"/>
        <v>0.02402009581285394</v>
      </c>
      <c r="X260" s="92">
        <f t="shared" si="22"/>
        <v>0.02790860449200531</v>
      </c>
    </row>
    <row r="261" spans="1:24" s="3" customFormat="1" ht="11.25">
      <c r="A261" s="1">
        <v>38.1999999999998</v>
      </c>
      <c r="B261" s="6">
        <v>0.04389054925195105</v>
      </c>
      <c r="C261" s="6">
        <v>0.03922470187210935</v>
      </c>
      <c r="D261" s="6">
        <v>0.03462378797501767</v>
      </c>
      <c r="E261" s="6">
        <v>0.030086461431913663</v>
      </c>
      <c r="F261" s="6">
        <v>0.025611413067270133</v>
      </c>
      <c r="G261" s="6">
        <v>0.02119736939941143</v>
      </c>
      <c r="H261" s="6">
        <v>0.016843091432285757</v>
      </c>
      <c r="I261" s="6">
        <v>0.012547373495985146</v>
      </c>
      <c r="J261" s="6">
        <v>0.008309042133734122</v>
      </c>
      <c r="K261" s="6">
        <v>0.004126955033188494</v>
      </c>
      <c r="L261" s="1">
        <v>38.1999999999998</v>
      </c>
      <c r="M261" s="92">
        <f t="shared" si="21"/>
        <v>-0.014941066510319309</v>
      </c>
      <c r="N261" s="92">
        <f t="shared" si="21"/>
        <v>-0.011053120232405799</v>
      </c>
      <c r="O261" s="92">
        <f t="shared" si="22"/>
        <v>-0.007165173954492288</v>
      </c>
      <c r="P261" s="92">
        <f t="shared" si="22"/>
        <v>-0.0032772276765787763</v>
      </c>
      <c r="Q261" s="92">
        <f t="shared" si="22"/>
        <v>0.0006107186013347346</v>
      </c>
      <c r="R261" s="92">
        <f t="shared" si="22"/>
        <v>0.004498664879248246</v>
      </c>
      <c r="S261" s="92">
        <f t="shared" si="22"/>
        <v>0.008386611157161756</v>
      </c>
      <c r="T261" s="92">
        <f t="shared" si="22"/>
        <v>0.012274557435075268</v>
      </c>
      <c r="U261" s="92">
        <f t="shared" si="22"/>
        <v>0.016162503712988777</v>
      </c>
      <c r="V261" s="92">
        <f t="shared" si="22"/>
        <v>0.02005044999090229</v>
      </c>
      <c r="W261" s="92">
        <f t="shared" si="22"/>
        <v>0.0239383962688158</v>
      </c>
      <c r="X261" s="92">
        <f t="shared" si="22"/>
        <v>0.02782634254672931</v>
      </c>
    </row>
    <row r="262" spans="1:24" s="3" customFormat="1" ht="11.25">
      <c r="A262" s="1">
        <v>38.3999999999998</v>
      </c>
      <c r="B262" s="6">
        <v>0.04439792013474254</v>
      </c>
      <c r="C262" s="6">
        <v>0.03967492222584796</v>
      </c>
      <c r="D262" s="6">
        <v>0.03501840227473193</v>
      </c>
      <c r="E262" s="6">
        <v>0.030426966537041075</v>
      </c>
      <c r="F262" s="6">
        <v>0.02589925995878433</v>
      </c>
      <c r="G262" s="6">
        <v>0.021433964843029875</v>
      </c>
      <c r="H262" s="6">
        <v>0.01702979957136065</v>
      </c>
      <c r="I262" s="6">
        <v>0.012685517377482856</v>
      </c>
      <c r="J262" s="6">
        <v>0.008399905170521941</v>
      </c>
      <c r="K262" s="6">
        <v>0.004171782405673436</v>
      </c>
      <c r="L262" s="1">
        <v>38.3999999999998</v>
      </c>
      <c r="M262" s="92">
        <f t="shared" si="21"/>
        <v>-0.015017120039309152</v>
      </c>
      <c r="N262" s="92">
        <f t="shared" si="21"/>
        <v>-0.011129735999975044</v>
      </c>
      <c r="O262" s="92">
        <f t="shared" si="22"/>
        <v>-0.007242351960640937</v>
      </c>
      <c r="P262" s="92">
        <f t="shared" si="22"/>
        <v>-0.0033549679213068294</v>
      </c>
      <c r="Q262" s="92">
        <f t="shared" si="22"/>
        <v>0.000532416118027278</v>
      </c>
      <c r="R262" s="92">
        <f t="shared" si="22"/>
        <v>0.004419800157361385</v>
      </c>
      <c r="S262" s="92">
        <f t="shared" si="22"/>
        <v>0.008307184196695492</v>
      </c>
      <c r="T262" s="92">
        <f t="shared" si="22"/>
        <v>0.0121945682360296</v>
      </c>
      <c r="U262" s="92">
        <f t="shared" si="22"/>
        <v>0.016081952275363708</v>
      </c>
      <c r="V262" s="92">
        <f t="shared" si="22"/>
        <v>0.019969336314697814</v>
      </c>
      <c r="W262" s="92">
        <f t="shared" si="22"/>
        <v>0.023856720354031923</v>
      </c>
      <c r="X262" s="92">
        <f t="shared" si="22"/>
        <v>0.027744104393366033</v>
      </c>
    </row>
    <row r="263" spans="1:24" s="3" customFormat="1" ht="11.25">
      <c r="A263" s="1">
        <v>38.5999999999998</v>
      </c>
      <c r="B263" s="6">
        <v>0.04491077018174008</v>
      </c>
      <c r="C263" s="6">
        <v>0.04012993045670249</v>
      </c>
      <c r="D263" s="6">
        <v>0.03541714907487718</v>
      </c>
      <c r="E263" s="6">
        <v>0.030770983025608992</v>
      </c>
      <c r="F263" s="6">
        <v>0.02619002980596759</v>
      </c>
      <c r="G263" s="6">
        <v>0.021672926009253708</v>
      </c>
      <c r="H263" s="6">
        <v>0.017218345972117133</v>
      </c>
      <c r="I263" s="6">
        <v>0.012825000477466578</v>
      </c>
      <c r="J263" s="6">
        <v>0.008491635510505495</v>
      </c>
      <c r="K263" s="6">
        <v>0.004217031065372349</v>
      </c>
      <c r="L263" s="1">
        <v>38.5999999999998</v>
      </c>
      <c r="M263" s="92">
        <f t="shared" si="21"/>
        <v>-0.015093151575173394</v>
      </c>
      <c r="N263" s="92">
        <f t="shared" si="21"/>
        <v>-0.011206329611830788</v>
      </c>
      <c r="O263" s="92">
        <f aca="true" t="shared" si="23" ref="O263:X272">+(O$5-$B$2*$A263)/($B$4+$B$3*$A263)</f>
        <v>-0.0073195076484881836</v>
      </c>
      <c r="P263" s="92">
        <f t="shared" si="23"/>
        <v>-0.0034326856851455783</v>
      </c>
      <c r="Q263" s="92">
        <f t="shared" si="23"/>
        <v>0.00045413627819702694</v>
      </c>
      <c r="R263" s="92">
        <f t="shared" si="23"/>
        <v>0.004340958241539633</v>
      </c>
      <c r="S263" s="92">
        <f t="shared" si="23"/>
        <v>0.008227780204882238</v>
      </c>
      <c r="T263" s="92">
        <f t="shared" si="23"/>
        <v>0.012114602168224842</v>
      </c>
      <c r="U263" s="92">
        <f t="shared" si="23"/>
        <v>0.016001424131567448</v>
      </c>
      <c r="V263" s="92">
        <f t="shared" si="23"/>
        <v>0.019888246094910054</v>
      </c>
      <c r="W263" s="92">
        <f t="shared" si="23"/>
        <v>0.02377506805825266</v>
      </c>
      <c r="X263" s="92">
        <f t="shared" si="23"/>
        <v>0.027661890021595265</v>
      </c>
    </row>
    <row r="264" spans="1:24" s="3" customFormat="1" ht="11.25">
      <c r="A264" s="1">
        <v>38.7999999999998</v>
      </c>
      <c r="B264" s="6">
        <v>0.04542915851102788</v>
      </c>
      <c r="C264" s="6">
        <v>0.04058977663262984</v>
      </c>
      <c r="D264" s="6">
        <v>0.03582007022560257</v>
      </c>
      <c r="E264" s="6">
        <v>0.031118545305771617</v>
      </c>
      <c r="F264" s="6">
        <v>0.026483750297940166</v>
      </c>
      <c r="G264" s="6">
        <v>0.02191427454168985</v>
      </c>
      <c r="H264" s="6">
        <v>0.017408746859913848</v>
      </c>
      <c r="I264" s="6">
        <v>0.012965834187030935</v>
      </c>
      <c r="J264" s="6">
        <v>0.008584240253997469</v>
      </c>
      <c r="K264" s="6">
        <v>0.004262704327392563</v>
      </c>
      <c r="L264" s="1">
        <v>38.7999999999998</v>
      </c>
      <c r="M264" s="92">
        <f t="shared" si="21"/>
        <v>-0.015169161127450601</v>
      </c>
      <c r="N264" s="92">
        <f t="shared" si="21"/>
        <v>-0.01128290107758211</v>
      </c>
      <c r="O264" s="92">
        <f t="shared" si="23"/>
        <v>-0.007396641027713621</v>
      </c>
      <c r="P264" s="92">
        <f t="shared" si="23"/>
        <v>-0.0035103809778451313</v>
      </c>
      <c r="Q264" s="92">
        <f t="shared" si="23"/>
        <v>0.0003758790720233584</v>
      </c>
      <c r="R264" s="92">
        <f t="shared" si="23"/>
        <v>0.004262139121891848</v>
      </c>
      <c r="S264" s="92">
        <f t="shared" si="23"/>
        <v>0.008148399171760337</v>
      </c>
      <c r="T264" s="92">
        <f t="shared" si="23"/>
        <v>0.012034659221628828</v>
      </c>
      <c r="U264" s="92">
        <f t="shared" si="23"/>
        <v>0.015920919271497316</v>
      </c>
      <c r="V264" s="92">
        <f t="shared" si="23"/>
        <v>0.019807179321365807</v>
      </c>
      <c r="W264" s="92">
        <f t="shared" si="23"/>
        <v>0.023693439371234297</v>
      </c>
      <c r="X264" s="92">
        <f t="shared" si="23"/>
        <v>0.027579699421102787</v>
      </c>
    </row>
    <row r="265" spans="1:24" s="3" customFormat="1" ht="11.25">
      <c r="A265" s="1">
        <v>38.9999999999998</v>
      </c>
      <c r="B265" s="6">
        <v>0.045953144968837636</v>
      </c>
      <c r="C265" s="6">
        <v>0.04105451140793994</v>
      </c>
      <c r="D265" s="6">
        <v>0.036227208041393025</v>
      </c>
      <c r="E265" s="6">
        <v>0.03146968814584914</v>
      </c>
      <c r="F265" s="6">
        <v>0.026780449395900834</v>
      </c>
      <c r="G265" s="6">
        <v>0.022158032282404667</v>
      </c>
      <c r="H265" s="6">
        <v>0.01760101859794327</v>
      </c>
      <c r="I265" s="6">
        <v>0.013108029986124193</v>
      </c>
      <c r="J265" s="6">
        <v>0.00867772655159829</v>
      </c>
      <c r="K265" s="6">
        <v>0.0043088055278532895</v>
      </c>
      <c r="L265" s="1">
        <v>38.9999999999998</v>
      </c>
      <c r="M265" s="92">
        <f aca="true" t="shared" si="24" ref="M265:N284">+(M$5-$B$2*$A265)/($B$4+$B$3*$A265)</f>
        <v>-0.01524514870567382</v>
      </c>
      <c r="N265" s="92">
        <f t="shared" si="24"/>
        <v>-0.011359450406832535</v>
      </c>
      <c r="O265" s="92">
        <f t="shared" si="23"/>
        <v>-0.007473752107991249</v>
      </c>
      <c r="P265" s="92">
        <f t="shared" si="23"/>
        <v>-0.003588053809149964</v>
      </c>
      <c r="Q265" s="92">
        <f t="shared" si="23"/>
        <v>0.00029764448969132163</v>
      </c>
      <c r="R265" s="92">
        <f t="shared" si="23"/>
        <v>0.004183342788532607</v>
      </c>
      <c r="S265" s="92">
        <f t="shared" si="23"/>
        <v>0.008069041087373892</v>
      </c>
      <c r="T265" s="92">
        <f t="shared" si="23"/>
        <v>0.011954739386215179</v>
      </c>
      <c r="U265" s="92">
        <f t="shared" si="23"/>
        <v>0.015840437685056462</v>
      </c>
      <c r="V265" s="92">
        <f t="shared" si="23"/>
        <v>0.01972613598389775</v>
      </c>
      <c r="W265" s="92">
        <f t="shared" si="23"/>
        <v>0.023611834282739035</v>
      </c>
      <c r="X265" s="92">
        <f t="shared" si="23"/>
        <v>0.02749753258158032</v>
      </c>
    </row>
    <row r="266" spans="1:24" s="3" customFormat="1" ht="11.25">
      <c r="A266" s="1">
        <v>39.1999999999998</v>
      </c>
      <c r="B266" s="6">
        <v>0.046482790141001706</v>
      </c>
      <c r="C266" s="6">
        <v>0.04152418603202669</v>
      </c>
      <c r="D266" s="6">
        <v>0.03663860530757579</v>
      </c>
      <c r="E266" s="6">
        <v>0.03182444667904044</v>
      </c>
      <c r="F266" s="6">
        <v>0.027080155336417226</v>
      </c>
      <c r="G266" s="6">
        <v>0.022404221274111045</v>
      </c>
      <c r="H266" s="6">
        <v>0.017795177688587772</v>
      </c>
      <c r="I266" s="6">
        <v>0.013251599444304513</v>
      </c>
      <c r="J266" s="6">
        <v>0.008772101604547219</v>
      </c>
      <c r="K266" s="6">
        <v>0.004355338023994064</v>
      </c>
      <c r="L266" s="1">
        <v>39.1999999999998</v>
      </c>
      <c r="M266" s="92">
        <f t="shared" si="24"/>
        <v>-0.015321114319370593</v>
      </c>
      <c r="N266" s="92">
        <f t="shared" si="24"/>
        <v>-0.011435977609180033</v>
      </c>
      <c r="O266" s="92">
        <f t="shared" si="23"/>
        <v>-0.0075508408989894745</v>
      </c>
      <c r="P266" s="92">
        <f t="shared" si="23"/>
        <v>-0.003665704188798916</v>
      </c>
      <c r="Q266" s="92">
        <f t="shared" si="23"/>
        <v>0.00021943252139164306</v>
      </c>
      <c r="R266" s="92">
        <f t="shared" si="23"/>
        <v>0.004104569231582202</v>
      </c>
      <c r="S266" s="92">
        <f t="shared" si="23"/>
        <v>0.00798970594177276</v>
      </c>
      <c r="T266" s="92">
        <f t="shared" si="23"/>
        <v>0.01187484265196332</v>
      </c>
      <c r="U266" s="92">
        <f t="shared" si="23"/>
        <v>0.01575997936215388</v>
      </c>
      <c r="V266" s="92">
        <f t="shared" si="23"/>
        <v>0.019645116072344437</v>
      </c>
      <c r="W266" s="92">
        <f t="shared" si="23"/>
        <v>0.023530252782534997</v>
      </c>
      <c r="X266" s="92">
        <f t="shared" si="23"/>
        <v>0.027415389492725557</v>
      </c>
    </row>
    <row r="267" spans="1:24" s="3" customFormat="1" ht="11.25">
      <c r="A267" s="1">
        <v>39.3999999999998</v>
      </c>
      <c r="B267" s="6">
        <v>0.0470181553646309</v>
      </c>
      <c r="C267" s="6">
        <v>0.04199885235826252</v>
      </c>
      <c r="D267" s="6">
        <v>0.037054305286942535</v>
      </c>
      <c r="E267" s="6">
        <v>0.032182856408214854</v>
      </c>
      <c r="F267" s="6">
        <v>0.027382896634768023</v>
      </c>
      <c r="G267" s="6">
        <v>0.02265286376238736</v>
      </c>
      <c r="H267" s="6">
        <v>0.01799124077479374</v>
      </c>
      <c r="I267" s="6">
        <v>0.013396554221505094</v>
      </c>
      <c r="J267" s="6">
        <v>0.008867372665076843</v>
      </c>
      <c r="K267" s="6">
        <v>0.00440230519428388</v>
      </c>
      <c r="L267" s="1">
        <v>39.3999999999998</v>
      </c>
      <c r="M267" s="92">
        <f t="shared" si="24"/>
        <v>-0.01539705797806295</v>
      </c>
      <c r="N267" s="92">
        <f t="shared" si="24"/>
        <v>-0.011512482694217034</v>
      </c>
      <c r="O267" s="92">
        <f t="shared" si="23"/>
        <v>-0.007627907410371117</v>
      </c>
      <c r="P267" s="92">
        <f t="shared" si="23"/>
        <v>-0.0037433321265252007</v>
      </c>
      <c r="Q267" s="92">
        <f t="shared" si="23"/>
        <v>0.0001412431573207161</v>
      </c>
      <c r="R267" s="92">
        <f t="shared" si="23"/>
        <v>0.004025818441166633</v>
      </c>
      <c r="S267" s="92">
        <f t="shared" si="23"/>
        <v>0.00791039372501255</v>
      </c>
      <c r="T267" s="92">
        <f t="shared" si="23"/>
        <v>0.011794969008858467</v>
      </c>
      <c r="U267" s="92">
        <f t="shared" si="23"/>
        <v>0.01567954429270438</v>
      </c>
      <c r="V267" s="92">
        <f t="shared" si="23"/>
        <v>0.0195641195765503</v>
      </c>
      <c r="W267" s="92">
        <f t="shared" si="23"/>
        <v>0.023448694860396215</v>
      </c>
      <c r="X267" s="92">
        <f t="shared" si="23"/>
        <v>0.027333270144242135</v>
      </c>
    </row>
    <row r="268" spans="1:24" s="3" customFormat="1" ht="11.25">
      <c r="A268" s="1">
        <v>39.5999999999998</v>
      </c>
      <c r="B268" s="6">
        <v>0.04755930274002502</v>
      </c>
      <c r="C268" s="6">
        <v>0.04247856285306229</v>
      </c>
      <c r="D268" s="6">
        <v>0.03747435172649173</v>
      </c>
      <c r="E268" s="6">
        <v>0.03254495321078653</v>
      </c>
      <c r="F268" s="6">
        <v>0.027688702088339453</v>
      </c>
      <c r="G268" s="6">
        <v>0.0229039821979302</v>
      </c>
      <c r="H268" s="6">
        <v>0.018189224641465076</v>
      </c>
      <c r="I268" s="6">
        <v>0.013542906068809089</v>
      </c>
      <c r="J268" s="6">
        <v>0.008963547036771498</v>
      </c>
      <c r="K268" s="6">
        <v>0.004449710438531262</v>
      </c>
      <c r="L268" s="1">
        <v>39.5999999999998</v>
      </c>
      <c r="M268" s="92">
        <f t="shared" si="24"/>
        <v>-0.01547297969126742</v>
      </c>
      <c r="N268" s="92">
        <f t="shared" si="24"/>
        <v>-0.011588965671530413</v>
      </c>
      <c r="O268" s="92">
        <f t="shared" si="23"/>
        <v>-0.007704951651793407</v>
      </c>
      <c r="P268" s="92">
        <f t="shared" si="23"/>
        <v>-0.0038209376320564007</v>
      </c>
      <c r="Q268" s="92">
        <f t="shared" si="23"/>
        <v>6.307638768060586E-05</v>
      </c>
      <c r="R268" s="92">
        <f t="shared" si="23"/>
        <v>0.003947090407417612</v>
      </c>
      <c r="S268" s="92">
        <f t="shared" si="23"/>
        <v>0.00783110442715462</v>
      </c>
      <c r="T268" s="92">
        <f t="shared" si="23"/>
        <v>0.011715118446891624</v>
      </c>
      <c r="U268" s="92">
        <f t="shared" si="23"/>
        <v>0.015599132466628631</v>
      </c>
      <c r="V268" s="92">
        <f t="shared" si="23"/>
        <v>0.01948314648636564</v>
      </c>
      <c r="W268" s="92">
        <f t="shared" si="23"/>
        <v>0.023367160506102644</v>
      </c>
      <c r="X268" s="92">
        <f t="shared" si="23"/>
        <v>0.02725117452583965</v>
      </c>
    </row>
    <row r="269" spans="1:24" s="3" customFormat="1" ht="11.25">
      <c r="A269" s="1">
        <v>39.7999999999998</v>
      </c>
      <c r="B269" s="6">
        <v>0.04810629514281449</v>
      </c>
      <c r="C269" s="6">
        <v>0.04296337060511433</v>
      </c>
      <c r="D269" s="6">
        <v>0.03789878886428836</v>
      </c>
      <c r="E269" s="6">
        <v>0.03291077334366828</v>
      </c>
      <c r="F269" s="6">
        <v>0.027997600780073146</v>
      </c>
      <c r="G269" s="6">
        <v>0.023157599238838217</v>
      </c>
      <c r="H269" s="6">
        <v>0.018389146216873733</v>
      </c>
      <c r="I269" s="6">
        <v>0.013690666829232494</v>
      </c>
      <c r="J269" s="6">
        <v>0.009060632074928429</v>
      </c>
      <c r="K269" s="6">
        <v>0.004497557177994647</v>
      </c>
      <c r="L269" s="1">
        <v>39.7999999999998</v>
      </c>
      <c r="M269" s="92">
        <f t="shared" si="24"/>
        <v>-0.015548879468495024</v>
      </c>
      <c r="N269" s="92">
        <f t="shared" si="24"/>
        <v>-0.011665426550701508</v>
      </c>
      <c r="O269" s="92">
        <f t="shared" si="23"/>
        <v>-0.007781973632907993</v>
      </c>
      <c r="P269" s="92">
        <f t="shared" si="23"/>
        <v>-0.0038985207151144767</v>
      </c>
      <c r="Q269" s="92">
        <f t="shared" si="23"/>
        <v>-1.5067797320960855E-05</v>
      </c>
      <c r="R269" s="92">
        <f t="shared" si="23"/>
        <v>0.003868385120472555</v>
      </c>
      <c r="S269" s="92">
        <f t="shared" si="23"/>
        <v>0.007751838038266071</v>
      </c>
      <c r="T269" s="92">
        <f t="shared" si="23"/>
        <v>0.011635290956059587</v>
      </c>
      <c r="U269" s="92">
        <f t="shared" si="23"/>
        <v>0.015518743873853102</v>
      </c>
      <c r="V269" s="92">
        <f t="shared" si="23"/>
        <v>0.01940219679164662</v>
      </c>
      <c r="W269" s="92">
        <f t="shared" si="23"/>
        <v>0.023285649709440134</v>
      </c>
      <c r="X269" s="92">
        <f t="shared" si="23"/>
        <v>0.02716910262723365</v>
      </c>
    </row>
    <row r="270" spans="1:24" s="3" customFormat="1" ht="11.25">
      <c r="A270" s="1">
        <v>39.9999999999998</v>
      </c>
      <c r="B270" s="6">
        <v>0.04865919623634383</v>
      </c>
      <c r="C270" s="6">
        <v>0.0434533293347867</v>
      </c>
      <c r="D270" s="6">
        <v>0.03832766143644756</v>
      </c>
      <c r="E270" s="6">
        <v>0.033280353448310124</v>
      </c>
      <c r="F270" s="6">
        <v>0.02830962208196946</v>
      </c>
      <c r="G270" s="6">
        <v>0.02341373775293017</v>
      </c>
      <c r="H270" s="6">
        <v>0.018591022574089677</v>
      </c>
      <c r="I270" s="6">
        <v>0.01383984843851669</v>
      </c>
      <c r="J270" s="6">
        <v>0.009158635186922701</v>
      </c>
      <c r="K270" s="6">
        <v>0.0045458488554936055</v>
      </c>
      <c r="L270" s="1">
        <v>39.9999999999998</v>
      </c>
      <c r="M270" s="92">
        <f t="shared" si="24"/>
        <v>-0.015624757319251302</v>
      </c>
      <c r="N270" s="92">
        <f t="shared" si="24"/>
        <v>-0.011741865341306128</v>
      </c>
      <c r="O270" s="92">
        <f t="shared" si="23"/>
        <v>-0.007858973363360954</v>
      </c>
      <c r="P270" s="92">
        <f t="shared" si="23"/>
        <v>-0.003976081385415779</v>
      </c>
      <c r="Q270" s="92">
        <f t="shared" si="23"/>
        <v>-9.318940747060507E-05</v>
      </c>
      <c r="R270" s="92">
        <f t="shared" si="23"/>
        <v>0.0037897025704745693</v>
      </c>
      <c r="S270" s="92">
        <f t="shared" si="23"/>
        <v>0.007672594548419743</v>
      </c>
      <c r="T270" s="92">
        <f t="shared" si="23"/>
        <v>0.011555486526364917</v>
      </c>
      <c r="U270" s="92">
        <f t="shared" si="23"/>
        <v>0.015438378504310093</v>
      </c>
      <c r="V270" s="92">
        <f t="shared" si="23"/>
        <v>0.019321270482255265</v>
      </c>
      <c r="W270" s="92">
        <f t="shared" si="23"/>
        <v>0.02320416246020044</v>
      </c>
      <c r="X270" s="92">
        <f t="shared" si="23"/>
        <v>0.027087054438145616</v>
      </c>
    </row>
    <row r="271" spans="1:24" s="3" customFormat="1" ht="11.25">
      <c r="A271" s="1">
        <v>40.1999999999998</v>
      </c>
      <c r="B271" s="6">
        <v>0.049218070484303135</v>
      </c>
      <c r="C271" s="6">
        <v>0.043948493403713755</v>
      </c>
      <c r="D271" s="6">
        <v>0.038761014684245525</v>
      </c>
      <c r="E271" s="6">
        <v>0.033653730555824796</v>
      </c>
      <c r="F271" s="6">
        <v>0.028624795658647673</v>
      </c>
      <c r="G271" s="6">
        <v>0.02367242082009807</v>
      </c>
      <c r="H271" s="6">
        <v>0.018794870932430773</v>
      </c>
      <c r="I271" s="6">
        <v>0.013990462925930916</v>
      </c>
      <c r="J271" s="6">
        <v>0.009257563832576036</v>
      </c>
      <c r="K271" s="6">
        <v>0.004594588935520926</v>
      </c>
      <c r="L271" s="1">
        <v>40.1999999999998</v>
      </c>
      <c r="M271" s="92">
        <f t="shared" si="24"/>
        <v>-0.015700613253036295</v>
      </c>
      <c r="N271" s="92">
        <f t="shared" si="24"/>
        <v>-0.011818282052914544</v>
      </c>
      <c r="O271" s="92">
        <f t="shared" si="23"/>
        <v>-0.007935950852792792</v>
      </c>
      <c r="P271" s="92">
        <f t="shared" si="23"/>
        <v>-0.004053619652671042</v>
      </c>
      <c r="Q271" s="92">
        <f t="shared" si="23"/>
        <v>-0.0001712884525492914</v>
      </c>
      <c r="R271" s="92">
        <f t="shared" si="23"/>
        <v>0.003711042747572459</v>
      </c>
      <c r="S271" s="92">
        <f t="shared" si="23"/>
        <v>0.00759337394769421</v>
      </c>
      <c r="T271" s="92">
        <f t="shared" si="23"/>
        <v>0.01147570514781596</v>
      </c>
      <c r="U271" s="92">
        <f t="shared" si="23"/>
        <v>0.015358036347937712</v>
      </c>
      <c r="V271" s="92">
        <f t="shared" si="23"/>
        <v>0.01924036754805946</v>
      </c>
      <c r="W271" s="92">
        <f t="shared" si="23"/>
        <v>0.023122698748181212</v>
      </c>
      <c r="X271" s="92">
        <f t="shared" si="23"/>
        <v>0.027005029948302964</v>
      </c>
    </row>
    <row r="272" spans="1:24" s="3" customFormat="1" ht="11.25">
      <c r="A272" s="1">
        <v>40.3999999999998</v>
      </c>
      <c r="B272" s="6">
        <v>0.0497829831636081</v>
      </c>
      <c r="C272" s="6">
        <v>0.04444891782456155</v>
      </c>
      <c r="D272" s="6">
        <v>0.039198894361355804</v>
      </c>
      <c r="E272" s="6">
        <v>0.034030942092198126</v>
      </c>
      <c r="F272" s="6">
        <v>0.02894315147096102</v>
      </c>
      <c r="G272" s="6">
        <v>0.023933671734693556</v>
      </c>
      <c r="H272" s="6">
        <v>0.019000708658930957</v>
      </c>
      <c r="I272" s="6">
        <v>0.014142522415083375</v>
      </c>
      <c r="J272" s="6">
        <v>0.009357425524528652</v>
      </c>
      <c r="K272" s="6">
        <v>0.004643780904355124</v>
      </c>
      <c r="L272" s="1">
        <v>40.3999999999998</v>
      </c>
      <c r="M272" s="92">
        <f t="shared" si="24"/>
        <v>-0.015776447279344557</v>
      </c>
      <c r="N272" s="92">
        <f t="shared" si="24"/>
        <v>-0.011894676695091502</v>
      </c>
      <c r="O272" s="92">
        <f t="shared" si="23"/>
        <v>-0.008012906110838448</v>
      </c>
      <c r="P272" s="92">
        <f t="shared" si="23"/>
        <v>-0.004131135526585393</v>
      </c>
      <c r="Q272" s="92">
        <f t="shared" si="23"/>
        <v>-0.0002493649423323377</v>
      </c>
      <c r="R272" s="92">
        <f t="shared" si="23"/>
        <v>0.003632405641920717</v>
      </c>
      <c r="S272" s="92">
        <f t="shared" si="23"/>
        <v>0.0075141762261737724</v>
      </c>
      <c r="T272" s="92">
        <f t="shared" si="23"/>
        <v>0.011395946810426827</v>
      </c>
      <c r="U272" s="92">
        <f t="shared" si="23"/>
        <v>0.015277717394679882</v>
      </c>
      <c r="V272" s="92">
        <f t="shared" si="23"/>
        <v>0.019159487978932938</v>
      </c>
      <c r="W272" s="92">
        <f t="shared" si="23"/>
        <v>0.023041258563185993</v>
      </c>
      <c r="X272" s="92">
        <f t="shared" si="23"/>
        <v>0.026923029147439048</v>
      </c>
    </row>
    <row r="273" spans="1:24" s="3" customFormat="1" ht="11.25">
      <c r="A273" s="1">
        <v>40.5999999999998</v>
      </c>
      <c r="B273" s="6">
        <v>0.05035400037753685</v>
      </c>
      <c r="C273" s="6">
        <v>0.04495465827097888</v>
      </c>
      <c r="D273" s="6">
        <v>0.03964134674121619</v>
      </c>
      <c r="E273" s="6">
        <v>0.03441202588358799</v>
      </c>
      <c r="F273" s="6">
        <v>0.029264719779669178</v>
      </c>
      <c r="G273" s="6">
        <v>0.02419751400794932</v>
      </c>
      <c r="H273" s="6">
        <v>0.01920855326982802</v>
      </c>
      <c r="I273" s="6">
        <v>0.014296039124741856</v>
      </c>
      <c r="J273" s="6">
        <v>0.009458227828614682</v>
      </c>
      <c r="K273" s="6">
        <v>0.0046934282701736356</v>
      </c>
      <c r="L273" s="1">
        <v>40.5999999999998</v>
      </c>
      <c r="M273" s="92">
        <f t="shared" si="24"/>
        <v>-0.015852259407665163</v>
      </c>
      <c r="N273" s="92">
        <f t="shared" si="24"/>
        <v>-0.011971049277396223</v>
      </c>
      <c r="O273" s="92">
        <f aca="true" t="shared" si="25" ref="O273:X285">+(O$5-$B$2*$A273)/($B$4+$B$3*$A273)</f>
        <v>-0.008089839147127286</v>
      </c>
      <c r="P273" s="92">
        <f t="shared" si="25"/>
        <v>-0.004208629016858348</v>
      </c>
      <c r="Q273" s="92">
        <f t="shared" si="25"/>
        <v>-0.0003274188865894108</v>
      </c>
      <c r="R273" s="92">
        <f t="shared" si="25"/>
        <v>0.003553791243679527</v>
      </c>
      <c r="S273" s="92">
        <f t="shared" si="25"/>
        <v>0.007435001373948464</v>
      </c>
      <c r="T273" s="92">
        <f t="shared" si="25"/>
        <v>0.011316211504217402</v>
      </c>
      <c r="U273" s="92">
        <f t="shared" si="25"/>
        <v>0.01519742163448634</v>
      </c>
      <c r="V273" s="92">
        <f t="shared" si="25"/>
        <v>0.019078631764755275</v>
      </c>
      <c r="W273" s="92">
        <f t="shared" si="25"/>
        <v>0.022959841895024213</v>
      </c>
      <c r="X273" s="92">
        <f t="shared" si="25"/>
        <v>0.02684105202529315</v>
      </c>
    </row>
    <row r="274" spans="1:24" s="3" customFormat="1" ht="11.25">
      <c r="A274" s="1">
        <v>40.7999999999998</v>
      </c>
      <c r="B274" s="6">
        <v>0.0509311890691361</v>
      </c>
      <c r="C274" s="6">
        <v>0.045465771087743585</v>
      </c>
      <c r="D274" s="6">
        <v>0.04008841862453336</v>
      </c>
      <c r="E274" s="6">
        <v>0.03479702016171773</v>
      </c>
      <c r="F274" s="6">
        <v>0.02958953114917283</v>
      </c>
      <c r="G274" s="6">
        <v>0.024463971370439163</v>
      </c>
      <c r="H274" s="6">
        <v>0.019418422432073593</v>
      </c>
      <c r="I274" s="6">
        <v>0.014451025369665669</v>
      </c>
      <c r="J274" s="6">
        <v>0.009559978364242253</v>
      </c>
      <c r="K274" s="6">
        <v>0.00474353456316721</v>
      </c>
      <c r="L274" s="1">
        <v>40.7999999999998</v>
      </c>
      <c r="M274" s="92">
        <f t="shared" si="24"/>
        <v>-0.015928049647481693</v>
      </c>
      <c r="N274" s="92">
        <f t="shared" si="24"/>
        <v>-0.012047399809382403</v>
      </c>
      <c r="O274" s="92">
        <f t="shared" si="25"/>
        <v>-0.008166749971283114</v>
      </c>
      <c r="P274" s="92">
        <f t="shared" si="25"/>
        <v>-0.004286100133183825</v>
      </c>
      <c r="Q274" s="92">
        <f t="shared" si="25"/>
        <v>-0.0004054502950845358</v>
      </c>
      <c r="R274" s="92">
        <f t="shared" si="25"/>
        <v>0.003475199543014754</v>
      </c>
      <c r="S274" s="92">
        <f t="shared" si="25"/>
        <v>0.007355849381114043</v>
      </c>
      <c r="T274" s="92">
        <f t="shared" si="25"/>
        <v>0.011236499219213332</v>
      </c>
      <c r="U274" s="92">
        <f t="shared" si="25"/>
        <v>0.015117149057312622</v>
      </c>
      <c r="V274" s="92">
        <f t="shared" si="25"/>
        <v>0.01899779889541191</v>
      </c>
      <c r="W274" s="92">
        <f t="shared" si="25"/>
        <v>0.022878448733511202</v>
      </c>
      <c r="X274" s="92">
        <f t="shared" si="25"/>
        <v>0.02675909857161049</v>
      </c>
    </row>
    <row r="275" spans="1:24" s="3" customFormat="1" ht="11.25">
      <c r="A275" s="1">
        <v>40.9999999999998</v>
      </c>
      <c r="B275" s="6">
        <v>0.051514617034887966</v>
      </c>
      <c r="C275" s="6">
        <v>0.045982313301095284</v>
      </c>
      <c r="D275" s="6">
        <v>0.040540157346917245</v>
      </c>
      <c r="E275" s="6">
        <v>0.035185963569356035</v>
      </c>
      <c r="F275" s="6">
        <v>0.029917616451303183</v>
      </c>
      <c r="G275" s="6">
        <v>0.024733067774570478</v>
      </c>
      <c r="H275" s="6">
        <v>0.0196303339648603</v>
      </c>
      <c r="I275" s="6">
        <v>0.01460749356144519</v>
      </c>
      <c r="J275" s="6">
        <v>0.00966268480477578</v>
      </c>
      <c r="K275" s="6">
        <v>0.004794103335654273</v>
      </c>
      <c r="L275" s="1">
        <v>40.9999999999998</v>
      </c>
      <c r="M275" s="92">
        <f t="shared" si="24"/>
        <v>-0.016003818008272275</v>
      </c>
      <c r="N275" s="92">
        <f t="shared" si="24"/>
        <v>-0.012123728300598232</v>
      </c>
      <c r="O275" s="92">
        <f t="shared" si="25"/>
        <v>-0.008243638592924192</v>
      </c>
      <c r="P275" s="92">
        <f t="shared" si="25"/>
        <v>-0.0043635488852501484</v>
      </c>
      <c r="Q275" s="92">
        <f t="shared" si="25"/>
        <v>-0.0004834591775761066</v>
      </c>
      <c r="R275" s="92">
        <f t="shared" si="25"/>
        <v>0.0033966305300979355</v>
      </c>
      <c r="S275" s="92">
        <f t="shared" si="25"/>
        <v>0.007276720237771978</v>
      </c>
      <c r="T275" s="92">
        <f t="shared" si="25"/>
        <v>0.01115680994544602</v>
      </c>
      <c r="U275" s="92">
        <f t="shared" si="25"/>
        <v>0.015036899653120063</v>
      </c>
      <c r="V275" s="92">
        <f t="shared" si="25"/>
        <v>0.018916989360794105</v>
      </c>
      <c r="W275" s="92">
        <f t="shared" si="25"/>
        <v>0.022797079068468146</v>
      </c>
      <c r="X275" s="92">
        <f t="shared" si="25"/>
        <v>0.02667716877614219</v>
      </c>
    </row>
    <row r="276" spans="1:24" s="3" customFormat="1" ht="11.25">
      <c r="A276" s="1">
        <v>41.1999999999998</v>
      </c>
      <c r="B276" s="6">
        <v>0.05210435293866095</v>
      </c>
      <c r="C276" s="6">
        <v>0.04650434262927408</v>
      </c>
      <c r="D276" s="6">
        <v>0.040996610786660746</v>
      </c>
      <c r="E276" s="6">
        <v>0.03557889516589663</v>
      </c>
      <c r="F276" s="6">
        <v>0.0302490068691771</v>
      </c>
      <c r="G276" s="6">
        <v>0.025004827397117766</v>
      </c>
      <c r="H276" s="6">
        <v>0.019844305841172732</v>
      </c>
      <c r="I276" s="6">
        <v>0.014765456209353597</v>
      </c>
      <c r="J276" s="6">
        <v>0.009766354877923466</v>
      </c>
      <c r="K276" s="6">
        <v>0.004845138162196738</v>
      </c>
      <c r="L276" s="1">
        <v>41.1999999999998</v>
      </c>
      <c r="M276" s="92">
        <f t="shared" si="24"/>
        <v>-0.01607956449950955</v>
      </c>
      <c r="N276" s="92">
        <f t="shared" si="24"/>
        <v>-0.012200034760586382</v>
      </c>
      <c r="O276" s="92">
        <f t="shared" si="25"/>
        <v>-0.008320505021663215</v>
      </c>
      <c r="P276" s="92">
        <f t="shared" si="25"/>
        <v>-0.004440975282740048</v>
      </c>
      <c r="Q276" s="92">
        <f t="shared" si="25"/>
        <v>-0.0005614455438168806</v>
      </c>
      <c r="R276" s="92">
        <f t="shared" si="25"/>
        <v>0.003318084195106287</v>
      </c>
      <c r="S276" s="92">
        <f t="shared" si="25"/>
        <v>0.007197613934029454</v>
      </c>
      <c r="T276" s="92">
        <f t="shared" si="25"/>
        <v>0.011077143672952622</v>
      </c>
      <c r="U276" s="92">
        <f t="shared" si="25"/>
        <v>0.014956673411875789</v>
      </c>
      <c r="V276" s="92">
        <f t="shared" si="25"/>
        <v>0.018836203150798956</v>
      </c>
      <c r="W276" s="92">
        <f t="shared" si="25"/>
        <v>0.022715732889722125</v>
      </c>
      <c r="X276" s="92">
        <f t="shared" si="25"/>
        <v>0.02659526262864529</v>
      </c>
    </row>
    <row r="277" spans="1:24" s="3" customFormat="1" ht="11.25">
      <c r="A277" s="1">
        <v>41.3999999999998</v>
      </c>
      <c r="B277" s="6">
        <v>0.052700466325937605</v>
      </c>
      <c r="C277" s="6">
        <v>0.0470319174932574</v>
      </c>
      <c r="D277" s="6">
        <v>0.041457827372657456</v>
      </c>
      <c r="E277" s="6">
        <v>0.03597585443303039</v>
      </c>
      <c r="F277" s="6">
        <v>0.030583733901111323</v>
      </c>
      <c r="G277" s="6">
        <v>0.02527927464179139</v>
      </c>
      <c r="H277" s="6">
        <v>0.02006035618935744</v>
      </c>
      <c r="I277" s="6">
        <v>0.014924925921207446</v>
      </c>
      <c r="J277" s="6">
        <v>0.009870996366127663</v>
      </c>
      <c r="K277" s="6">
        <v>0.0048966426397160845</v>
      </c>
      <c r="L277" s="1">
        <v>41.3999999999998</v>
      </c>
      <c r="M277" s="92">
        <f t="shared" si="24"/>
        <v>-0.0161552891306607</v>
      </c>
      <c r="N277" s="92">
        <f t="shared" si="24"/>
        <v>-0.012276319198884021</v>
      </c>
      <c r="O277" s="92">
        <f t="shared" si="25"/>
        <v>-0.008397349267107343</v>
      </c>
      <c r="P277" s="92">
        <f t="shared" si="25"/>
        <v>-0.004518379335330666</v>
      </c>
      <c r="Q277" s="92">
        <f t="shared" si="25"/>
        <v>-0.000639409403553989</v>
      </c>
      <c r="R277" s="92">
        <f t="shared" si="25"/>
        <v>0.0032395605282226885</v>
      </c>
      <c r="S277" s="92">
        <f t="shared" si="25"/>
        <v>0.007118530459999366</v>
      </c>
      <c r="T277" s="92">
        <f t="shared" si="25"/>
        <v>0.010997500391776044</v>
      </c>
      <c r="U277" s="92">
        <f t="shared" si="25"/>
        <v>0.01487647032355272</v>
      </c>
      <c r="V277" s="92">
        <f t="shared" si="25"/>
        <v>0.018755440255329398</v>
      </c>
      <c r="W277" s="92">
        <f t="shared" si="25"/>
        <v>0.022634410187106078</v>
      </c>
      <c r="X277" s="92">
        <f t="shared" si="25"/>
        <v>0.026513380118882757</v>
      </c>
    </row>
    <row r="278" spans="1:24" s="3" customFormat="1" ht="11.25">
      <c r="A278" s="1">
        <v>41.5999999999998</v>
      </c>
      <c r="B278" s="6">
        <v>0.053303027638332584</v>
      </c>
      <c r="C278" s="6">
        <v>0.04756509702770558</v>
      </c>
      <c r="D278" s="6">
        <v>0.041923856092465434</v>
      </c>
      <c r="E278" s="6">
        <v>0.03637688128051635</v>
      </c>
      <c r="F278" s="6">
        <v>0.030921829364600813</v>
      </c>
      <c r="G278" s="6">
        <v>0.025556434141845465</v>
      </c>
      <c r="H278" s="6">
        <v>0.020278503294714815</v>
      </c>
      <c r="I278" s="6">
        <v>0.01508591540423789</v>
      </c>
      <c r="J278" s="6">
        <v>0.009976617106959337</v>
      </c>
      <c r="K278" s="6">
        <v>0.004948620387610283</v>
      </c>
      <c r="L278" s="1">
        <v>41.5999999999998</v>
      </c>
      <c r="M278" s="92">
        <f t="shared" si="24"/>
        <v>-0.016230991911187435</v>
      </c>
      <c r="N278" s="92">
        <f t="shared" si="24"/>
        <v>-0.012352581625022807</v>
      </c>
      <c r="O278" s="92">
        <f t="shared" si="25"/>
        <v>-0.008474171338858184</v>
      </c>
      <c r="P278" s="92">
        <f t="shared" si="25"/>
        <v>-0.004595761052693557</v>
      </c>
      <c r="Q278" s="92">
        <f t="shared" si="25"/>
        <v>-0.0007173507665289323</v>
      </c>
      <c r="R278" s="92">
        <f t="shared" si="25"/>
        <v>0.003161059519635693</v>
      </c>
      <c r="S278" s="92">
        <f t="shared" si="25"/>
        <v>0.007039469805800318</v>
      </c>
      <c r="T278" s="92">
        <f t="shared" si="25"/>
        <v>0.010917880091964944</v>
      </c>
      <c r="U278" s="92">
        <f t="shared" si="25"/>
        <v>0.01479629037812957</v>
      </c>
      <c r="V278" s="92">
        <f t="shared" si="25"/>
        <v>0.018674700664294195</v>
      </c>
      <c r="W278" s="92">
        <f t="shared" si="25"/>
        <v>0.02255311095045882</v>
      </c>
      <c r="X278" s="92">
        <f t="shared" si="25"/>
        <v>0.026431521236623446</v>
      </c>
    </row>
    <row r="279" spans="1:24" s="3" customFormat="1" ht="11.25">
      <c r="A279" s="1">
        <v>41.7999999999998</v>
      </c>
      <c r="B279" s="6">
        <v>0.05391210822841054</v>
      </c>
      <c r="C279" s="6">
        <v>0.048103941092123445</v>
      </c>
      <c r="D279" s="6">
        <v>0.04239474650052251</v>
      </c>
      <c r="E279" s="6">
        <v>0.036782016052055506</v>
      </c>
      <c r="F279" s="6">
        <v>0.031263325400363834</v>
      </c>
      <c r="G279" s="6">
        <v>0.025836330762726813</v>
      </c>
      <c r="H279" s="6">
        <v>0.020498765601114282</v>
      </c>
      <c r="I279" s="6">
        <v>0.015248437465973558</v>
      </c>
      <c r="J279" s="6">
        <v>0.010083224993517199</v>
      </c>
      <c r="K279" s="6">
        <v>0.005001075047871853</v>
      </c>
      <c r="L279" s="1">
        <v>41.7999999999998</v>
      </c>
      <c r="M279" s="92">
        <f t="shared" si="24"/>
        <v>-0.016306672850546003</v>
      </c>
      <c r="N279" s="92">
        <f t="shared" si="24"/>
        <v>-0.0124288220485289</v>
      </c>
      <c r="O279" s="92">
        <f t="shared" si="25"/>
        <v>-0.008550971246511796</v>
      </c>
      <c r="P279" s="92">
        <f t="shared" si="25"/>
        <v>-0.004673120444494693</v>
      </c>
      <c r="Q279" s="92">
        <f t="shared" si="25"/>
        <v>-0.0007952696424775897</v>
      </c>
      <c r="R279" s="92">
        <f t="shared" si="25"/>
        <v>0.003082581159539514</v>
      </c>
      <c r="S279" s="92">
        <f t="shared" si="25"/>
        <v>0.006960431961556618</v>
      </c>
      <c r="T279" s="92">
        <f t="shared" si="25"/>
        <v>0.010838282763573721</v>
      </c>
      <c r="U279" s="92">
        <f t="shared" si="25"/>
        <v>0.014716133565590825</v>
      </c>
      <c r="V279" s="92">
        <f t="shared" si="25"/>
        <v>0.018593984367607928</v>
      </c>
      <c r="W279" s="92">
        <f t="shared" si="25"/>
        <v>0.022471835169625032</v>
      </c>
      <c r="X279" s="92">
        <f t="shared" si="25"/>
        <v>0.026349685971642136</v>
      </c>
    </row>
    <row r="280" spans="1:24" s="3" customFormat="1" ht="11.25">
      <c r="A280" s="1">
        <v>41.9999999999998</v>
      </c>
      <c r="B280" s="6">
        <v>0.054527780374797837</v>
      </c>
      <c r="C280" s="6">
        <v>0.04864851028223098</v>
      </c>
      <c r="D280" s="6">
        <v>0.04287054872650602</v>
      </c>
      <c r="E280" s="6">
        <v>0.03719129953126075</v>
      </c>
      <c r="F280" s="6">
        <v>0.03160825447644791</v>
      </c>
      <c r="G280" s="6">
        <v>0.02611898960475964</v>
      </c>
      <c r="H280" s="6">
        <v>0.020721161712628354</v>
      </c>
      <c r="I280" s="6">
        <v>0.015412505015131722</v>
      </c>
      <c r="J280" s="6">
        <v>0.010190827974829232</v>
      </c>
      <c r="K280" s="6">
        <v>0.005054010285205903</v>
      </c>
      <c r="L280" s="1">
        <v>41.9999999999998</v>
      </c>
      <c r="M280" s="92">
        <f t="shared" si="24"/>
        <v>-0.016382331958187214</v>
      </c>
      <c r="N280" s="92">
        <f t="shared" si="24"/>
        <v>-0.012505040478922968</v>
      </c>
      <c r="O280" s="92">
        <f t="shared" si="25"/>
        <v>-0.008627748999658721</v>
      </c>
      <c r="P280" s="92">
        <f t="shared" si="25"/>
        <v>-0.004750457520394475</v>
      </c>
      <c r="Q280" s="92">
        <f t="shared" si="25"/>
        <v>-0.0008731660411302292</v>
      </c>
      <c r="R280" s="92">
        <f t="shared" si="25"/>
        <v>0.0030041254381340168</v>
      </c>
      <c r="S280" s="92">
        <f t="shared" si="25"/>
        <v>0.006881416917398263</v>
      </c>
      <c r="T280" s="92">
        <f t="shared" si="25"/>
        <v>0.010758708396662509</v>
      </c>
      <c r="U280" s="92">
        <f t="shared" si="25"/>
        <v>0.014635999875926755</v>
      </c>
      <c r="V280" s="92">
        <f t="shared" si="25"/>
        <v>0.018513291355191</v>
      </c>
      <c r="W280" s="92">
        <f t="shared" si="25"/>
        <v>0.022390582834455247</v>
      </c>
      <c r="X280" s="92">
        <f t="shared" si="25"/>
        <v>0.02626787431371949</v>
      </c>
    </row>
    <row r="281" spans="1:24" s="3" customFormat="1" ht="11.25">
      <c r="A281" s="1">
        <v>42.1999999999998</v>
      </c>
      <c r="B281" s="6">
        <v>0.05515011729761514</v>
      </c>
      <c r="C281" s="6">
        <v>0.04919886594156548</v>
      </c>
      <c r="D281" s="6">
        <v>0.043351313483855534</v>
      </c>
      <c r="E281" s="6">
        <v>0.03760477294773801</v>
      </c>
      <c r="F281" s="6">
        <v>0.03195664939240869</v>
      </c>
      <c r="G281" s="6">
        <v>0.02640443600587579</v>
      </c>
      <c r="H281" s="6">
        <v>0.020945710395193093</v>
      </c>
      <c r="I281" s="6">
        <v>0.015578131062523164</v>
      </c>
      <c r="J281" s="6">
        <v>0.010299434056260156</v>
      </c>
      <c r="K281" s="6">
        <v>0.005107429787149879</v>
      </c>
      <c r="L281" s="1">
        <v>42.1999999999998</v>
      </c>
      <c r="M281" s="92">
        <f t="shared" si="24"/>
        <v>-0.016457969243556407</v>
      </c>
      <c r="N281" s="92">
        <f t="shared" si="24"/>
        <v>-0.01258123692572018</v>
      </c>
      <c r="O281" s="92">
        <f t="shared" si="25"/>
        <v>-0.008704504607883955</v>
      </c>
      <c r="P281" s="92">
        <f t="shared" si="25"/>
        <v>-0.004827772290047729</v>
      </c>
      <c r="Q281" s="92">
        <f t="shared" si="25"/>
        <v>-0.0009510399722115028</v>
      </c>
      <c r="R281" s="92">
        <f t="shared" si="25"/>
        <v>0.002925692345624723</v>
      </c>
      <c r="S281" s="92">
        <f t="shared" si="25"/>
        <v>0.006802424663460949</v>
      </c>
      <c r="T281" s="92">
        <f t="shared" si="25"/>
        <v>0.010679156981297174</v>
      </c>
      <c r="U281" s="92">
        <f t="shared" si="25"/>
        <v>0.014555889299133401</v>
      </c>
      <c r="V281" s="92">
        <f t="shared" si="25"/>
        <v>0.018432621616969628</v>
      </c>
      <c r="W281" s="92">
        <f t="shared" si="25"/>
        <v>0.02230935393480585</v>
      </c>
      <c r="X281" s="92">
        <f t="shared" si="25"/>
        <v>0.026186086252642078</v>
      </c>
    </row>
    <row r="282" spans="1:24" s="3" customFormat="1" ht="11.25">
      <c r="A282" s="1">
        <v>42.3999999999998</v>
      </c>
      <c r="B282" s="6">
        <v>0.05577919317421867</v>
      </c>
      <c r="C282" s="6">
        <v>0.04975507017330321</v>
      </c>
      <c r="D282" s="6">
        <v>0.04383709207844702</v>
      </c>
      <c r="E282" s="6">
        <v>0.03802247798326797</v>
      </c>
      <c r="F282" s="6">
        <v>0.032308543283552475</v>
      </c>
      <c r="G282" s="6">
        <v>0.026692695544382316</v>
      </c>
      <c r="H282" s="6">
        <v>0.02117243057828831</v>
      </c>
      <c r="I282" s="6">
        <v>0.0157453287219658</v>
      </c>
      <c r="J282" s="6">
        <v>0.010409051299921488</v>
      </c>
      <c r="K282" s="6">
        <v>0.005161337264193368</v>
      </c>
      <c r="L282" s="1">
        <v>42.3999999999998</v>
      </c>
      <c r="M282" s="92">
        <f t="shared" si="24"/>
        <v>-0.016533584716093487</v>
      </c>
      <c r="N282" s="92">
        <f t="shared" si="24"/>
        <v>-0.012657411398430228</v>
      </c>
      <c r="O282" s="92">
        <f t="shared" si="25"/>
        <v>-0.008781238080766971</v>
      </c>
      <c r="P282" s="92">
        <f t="shared" si="25"/>
        <v>-0.004905064763103714</v>
      </c>
      <c r="Q282" s="92">
        <f t="shared" si="25"/>
        <v>-0.0010288914454404565</v>
      </c>
      <c r="R282" s="92">
        <f t="shared" si="25"/>
        <v>0.0028472818722228006</v>
      </c>
      <c r="S282" s="92">
        <f t="shared" si="25"/>
        <v>0.006723455189886058</v>
      </c>
      <c r="T282" s="92">
        <f t="shared" si="25"/>
        <v>0.010599628507549315</v>
      </c>
      <c r="U282" s="92">
        <f t="shared" si="25"/>
        <v>0.014475801825212574</v>
      </c>
      <c r="V282" s="92">
        <f t="shared" si="25"/>
        <v>0.01835197514287583</v>
      </c>
      <c r="W282" s="92">
        <f t="shared" si="25"/>
        <v>0.02222814846053909</v>
      </c>
      <c r="X282" s="92">
        <f t="shared" si="25"/>
        <v>0.026104321778202346</v>
      </c>
    </row>
    <row r="283" spans="1:24" s="3" customFormat="1" ht="11.25">
      <c r="A283" s="1">
        <v>42.5999999999998</v>
      </c>
      <c r="B283" s="6">
        <v>0.056415083155270766</v>
      </c>
      <c r="C283" s="6">
        <v>0.05031718585231682</v>
      </c>
      <c r="D283" s="6">
        <v>0.044327936417431525</v>
      </c>
      <c r="E283" s="6">
        <v>0.03844445677809901</v>
      </c>
      <c r="F283" s="6">
        <v>0.03266396962525048</v>
      </c>
      <c r="G283" s="6">
        <v>0.02698379404177304</v>
      </c>
      <c r="H283" s="6">
        <v>0.021401341356642546</v>
      </c>
      <c r="I283" s="6">
        <v>0.01591411121121053</v>
      </c>
      <c r="J283" s="6">
        <v>0.010519687825086449</v>
      </c>
      <c r="K283" s="6">
        <v>0.005215736449899038</v>
      </c>
      <c r="L283" s="1">
        <v>42.5999999999998</v>
      </c>
      <c r="M283" s="92">
        <f t="shared" si="24"/>
        <v>-0.016609178385232903</v>
      </c>
      <c r="N283" s="92">
        <f t="shared" si="24"/>
        <v>-0.01273356390655731</v>
      </c>
      <c r="O283" s="92">
        <f t="shared" si="25"/>
        <v>-0.008857949427881715</v>
      </c>
      <c r="P283" s="92">
        <f t="shared" si="25"/>
        <v>-0.0049823349492061205</v>
      </c>
      <c r="Q283" s="92">
        <f t="shared" si="25"/>
        <v>-0.001106720470530526</v>
      </c>
      <c r="R283" s="92">
        <f t="shared" si="25"/>
        <v>0.0027688940081450684</v>
      </c>
      <c r="S283" s="92">
        <f t="shared" si="25"/>
        <v>0.006644508486820663</v>
      </c>
      <c r="T283" s="92">
        <f t="shared" si="25"/>
        <v>0.010520122965496257</v>
      </c>
      <c r="U283" s="92">
        <f t="shared" si="25"/>
        <v>0.014395737444171853</v>
      </c>
      <c r="V283" s="92">
        <f t="shared" si="25"/>
        <v>0.018271351922847446</v>
      </c>
      <c r="W283" s="92">
        <f t="shared" si="25"/>
        <v>0.02214696640152304</v>
      </c>
      <c r="X283" s="92">
        <f t="shared" si="25"/>
        <v>0.026022580880198636</v>
      </c>
    </row>
    <row r="284" spans="1:24" s="3" customFormat="1" ht="11.25">
      <c r="A284" s="1">
        <v>42.7999999999998</v>
      </c>
      <c r="B284" s="6">
        <v>0.057057863381142424</v>
      </c>
      <c r="C284" s="6">
        <v>0.050885276637469744</v>
      </c>
      <c r="D284" s="6">
        <v>0.04482389901823824</v>
      </c>
      <c r="E284" s="6">
        <v>0.03887075193735007</v>
      </c>
      <c r="F284" s="6">
        <v>0.033022962237323775</v>
      </c>
      <c r="G284" s="6">
        <v>0.027277757565582518</v>
      </c>
      <c r="H284" s="6">
        <v>0.021632461991961373</v>
      </c>
      <c r="I284" s="6">
        <v>0.016084491852878306</v>
      </c>
      <c r="J284" s="6">
        <v>0.01063135180860898</v>
      </c>
      <c r="K284" s="6">
        <v>0.005270631101024333</v>
      </c>
      <c r="L284" s="1">
        <v>42.7999999999998</v>
      </c>
      <c r="M284" s="92">
        <f t="shared" si="24"/>
        <v>-0.016684750260403676</v>
      </c>
      <c r="N284" s="92">
        <f t="shared" si="24"/>
        <v>-0.012809694459600143</v>
      </c>
      <c r="O284" s="92">
        <f t="shared" si="25"/>
        <v>-0.008934638658796611</v>
      </c>
      <c r="P284" s="92">
        <f t="shared" si="25"/>
        <v>-0.0050595828579930785</v>
      </c>
      <c r="Q284" s="92">
        <f t="shared" si="25"/>
        <v>-0.001184527057189546</v>
      </c>
      <c r="R284" s="92">
        <f t="shared" si="25"/>
        <v>0.0026905287436139865</v>
      </c>
      <c r="S284" s="92">
        <f t="shared" si="25"/>
        <v>0.006565584544417518</v>
      </c>
      <c r="T284" s="92">
        <f t="shared" si="25"/>
        <v>0.01044064034522105</v>
      </c>
      <c r="U284" s="92">
        <f t="shared" si="25"/>
        <v>0.014315696146024582</v>
      </c>
      <c r="V284" s="92">
        <f t="shared" si="25"/>
        <v>0.018190751946828114</v>
      </c>
      <c r="W284" s="92">
        <f t="shared" si="25"/>
        <v>0.022065807747631647</v>
      </c>
      <c r="X284" s="92">
        <f t="shared" si="25"/>
        <v>0.02594086354843518</v>
      </c>
    </row>
    <row r="285" spans="1:24" s="3" customFormat="1" ht="11.25">
      <c r="A285" s="1">
        <v>42.9999999999998</v>
      </c>
      <c r="B285" s="6">
        <v>0.057707610998657184</v>
      </c>
      <c r="C285" s="6">
        <v>0.051459406984153834</v>
      </c>
      <c r="D285" s="6">
        <v>0.045325033017746486</v>
      </c>
      <c r="E285" s="6">
        <v>0.03930140653752701</v>
      </c>
      <c r="F285" s="6">
        <v>0.03338555528850074</v>
      </c>
      <c r="G285" s="6">
        <v>0.027574612432283853</v>
      </c>
      <c r="H285" s="6">
        <v>0.021865811914679935</v>
      </c>
      <c r="I285" s="6">
        <v>0.016256484075408775</v>
      </c>
      <c r="J285" s="6">
        <v>0.010744051485347109</v>
      </c>
      <c r="K285" s="6">
        <v>0.005326024997644025</v>
      </c>
      <c r="L285" s="1">
        <v>42.9999999999998</v>
      </c>
      <c r="M285" s="92">
        <f aca="true" t="shared" si="26" ref="M285:N304">+(M$5-$B$2*$A285)/($B$4+$B$3*$A285)</f>
        <v>-0.016760300351029378</v>
      </c>
      <c r="N285" s="92">
        <f t="shared" si="26"/>
        <v>-0.012885803067051973</v>
      </c>
      <c r="O285" s="92">
        <f t="shared" si="25"/>
        <v>-0.00901130578307457</v>
      </c>
      <c r="P285" s="92">
        <f t="shared" si="25"/>
        <v>-0.005136808499097164</v>
      </c>
      <c r="Q285" s="92">
        <f t="shared" si="25"/>
        <v>-0.0012623112151197596</v>
      </c>
      <c r="R285" s="92">
        <f t="shared" si="25"/>
        <v>0.002612186068857645</v>
      </c>
      <c r="S285" s="92">
        <f t="shared" si="25"/>
        <v>0.006486683352835049</v>
      </c>
      <c r="T285" s="92">
        <f t="shared" si="25"/>
        <v>0.010361180636812455</v>
      </c>
      <c r="U285" s="92">
        <f t="shared" si="25"/>
        <v>0.01423567792078986</v>
      </c>
      <c r="V285" s="92">
        <f t="shared" si="25"/>
        <v>0.018110175204767265</v>
      </c>
      <c r="W285" s="92">
        <f t="shared" si="25"/>
        <v>0.02198467248874467</v>
      </c>
      <c r="X285" s="92">
        <f t="shared" si="25"/>
        <v>0.02585916977272207</v>
      </c>
    </row>
    <row r="286" spans="1:24" s="3" customFormat="1" ht="11.25">
      <c r="A286" s="1">
        <v>43.1999999999998</v>
      </c>
      <c r="B286" s="6">
        <v>0.058364404178181555</v>
      </c>
      <c r="C286" s="6">
        <v>0.052039642157073365</v>
      </c>
      <c r="D286" s="6">
        <v>0.04583139218162777</v>
      </c>
      <c r="E286" s="6">
        <v>0.039736464133152224</v>
      </c>
      <c r="F286" s="6">
        <v>0.033751783300946775</v>
      </c>
      <c r="G286" s="6">
        <v>0.027874385210229585</v>
      </c>
      <c r="H286" s="6">
        <v>0.022101410725738978</v>
      </c>
      <c r="I286" s="6">
        <v>0.01643010141401998</v>
      </c>
      <c r="J286" s="6">
        <v>0.01085779514859015</v>
      </c>
      <c r="K286" s="6">
        <v>0.005381921943273366</v>
      </c>
      <c r="L286" s="1">
        <v>43.1999999999998</v>
      </c>
      <c r="M286" s="92">
        <f t="shared" si="26"/>
        <v>-0.01683582866652816</v>
      </c>
      <c r="N286" s="92">
        <f t="shared" si="26"/>
        <v>-0.012961889738400574</v>
      </c>
      <c r="O286" s="92">
        <f aca="true" t="shared" si="27" ref="O286:U286">+(O$5-$B$2*$A286)/($B$4+$B$3*$A286)</f>
        <v>-0.009087950810272988</v>
      </c>
      <c r="P286" s="92">
        <f t="shared" si="27"/>
        <v>-0.005214011882145401</v>
      </c>
      <c r="Q286" s="92">
        <f t="shared" si="27"/>
        <v>-0.0013400729540178147</v>
      </c>
      <c r="R286" s="92">
        <f t="shared" si="27"/>
        <v>0.0025338659741097717</v>
      </c>
      <c r="S286" s="92">
        <f t="shared" si="27"/>
        <v>0.006407804902237358</v>
      </c>
      <c r="T286" s="92">
        <f t="shared" si="27"/>
        <v>0.010281743830364945</v>
      </c>
      <c r="U286" s="92">
        <f t="shared" si="27"/>
        <v>0.014155682758492532</v>
      </c>
      <c r="V286" s="92">
        <f aca="true" t="shared" si="28" ref="O286:X312">+(V$5-$B$2*$A286)/($B$4+$B$3*$A286)</f>
        <v>0.018029621686620118</v>
      </c>
      <c r="W286" s="92">
        <f t="shared" si="28"/>
        <v>0.021903560614747703</v>
      </c>
      <c r="X286" s="92">
        <f t="shared" si="28"/>
        <v>0.025777499542875292</v>
      </c>
    </row>
    <row r="287" spans="1:24" s="3" customFormat="1" ht="11.25">
      <c r="A287" s="1">
        <v>43.3999999999998</v>
      </c>
      <c r="B287" s="6">
        <v>0.059028322131077456</v>
      </c>
      <c r="C287" s="6">
        <v>0.052626048243287184</v>
      </c>
      <c r="D287" s="6">
        <v>0.04634303091386733</v>
      </c>
      <c r="E287" s="6">
        <v>0.04017596876351495</v>
      </c>
      <c r="F287" s="6">
        <v>0.03412168115487164</v>
      </c>
      <c r="G287" s="6">
        <v>0.028177102722639884</v>
      </c>
      <c r="H287" s="6">
        <v>0.022339278198387293</v>
      </c>
      <c r="I287" s="6">
        <v>0.016605357511681105</v>
      </c>
      <c r="J287" s="6">
        <v>0.010972591150491127</v>
      </c>
      <c r="K287" s="6">
        <v>0.005438325764992465</v>
      </c>
      <c r="L287" s="1">
        <v>43.3999999999998</v>
      </c>
      <c r="M287" s="92">
        <f t="shared" si="26"/>
        <v>-0.016911335216312745</v>
      </c>
      <c r="N287" s="92">
        <f t="shared" si="26"/>
        <v>-0.013037954483128252</v>
      </c>
      <c r="O287" s="92">
        <f t="shared" si="28"/>
        <v>-0.009164573749943759</v>
      </c>
      <c r="P287" s="92">
        <f t="shared" si="28"/>
        <v>-0.005291193016759266</v>
      </c>
      <c r="Q287" s="92">
        <f t="shared" si="28"/>
        <v>-0.0014178122835747735</v>
      </c>
      <c r="R287" s="92">
        <f t="shared" si="28"/>
        <v>0.0024555684496097197</v>
      </c>
      <c r="S287" s="92">
        <f t="shared" si="28"/>
        <v>0.0063289491827942124</v>
      </c>
      <c r="T287" s="92">
        <f t="shared" si="28"/>
        <v>0.010202329915978706</v>
      </c>
      <c r="U287" s="92">
        <f t="shared" si="28"/>
        <v>0.014075710649163199</v>
      </c>
      <c r="V287" s="92">
        <f t="shared" si="28"/>
        <v>0.017949091382347692</v>
      </c>
      <c r="W287" s="92">
        <f t="shared" si="28"/>
        <v>0.021822472115532184</v>
      </c>
      <c r="X287" s="92">
        <f t="shared" si="28"/>
        <v>0.02569585284871668</v>
      </c>
    </row>
    <row r="288" spans="1:24" s="3" customFormat="1" ht="11.25">
      <c r="A288" s="1">
        <v>43.5999999999998</v>
      </c>
      <c r="B288" s="6">
        <v>0.05969944512751596</v>
      </c>
      <c r="C288" s="6">
        <v>0.05321869216550669</v>
      </c>
      <c r="D288" s="6">
        <v>0.04686000426646154</v>
      </c>
      <c r="E288" s="6">
        <v>0.04061996495953824</v>
      </c>
      <c r="F288" s="6">
        <v>0.03449528409321063</v>
      </c>
      <c r="G288" s="6">
        <v>0.028482792050634333</v>
      </c>
      <c r="H288" s="6">
        <v>0.022579434280007638</v>
      </c>
      <c r="I288" s="6">
        <v>0.01678226612009596</v>
      </c>
      <c r="J288" s="6">
        <v>0.011088447902502735</v>
      </c>
      <c r="K288" s="6">
        <v>0.005495240313571083</v>
      </c>
      <c r="L288" s="1">
        <v>43.5999999999998</v>
      </c>
      <c r="M288" s="92">
        <f t="shared" si="26"/>
        <v>-0.01698682000979042</v>
      </c>
      <c r="N288" s="92">
        <f t="shared" si="26"/>
        <v>-0.013113997310711844</v>
      </c>
      <c r="O288" s="92">
        <f t="shared" si="28"/>
        <v>-0.009241174611633264</v>
      </c>
      <c r="P288" s="92">
        <f t="shared" si="28"/>
        <v>-0.005368351912554686</v>
      </c>
      <c r="Q288" s="92">
        <f t="shared" si="28"/>
        <v>-0.0014955292134761072</v>
      </c>
      <c r="R288" s="92">
        <f t="shared" si="28"/>
        <v>0.0023772934856024714</v>
      </c>
      <c r="S288" s="92">
        <f t="shared" si="28"/>
        <v>0.00625011618468105</v>
      </c>
      <c r="T288" s="92">
        <f t="shared" si="28"/>
        <v>0.01012293888375963</v>
      </c>
      <c r="U288" s="92">
        <f t="shared" si="28"/>
        <v>0.013995761582838207</v>
      </c>
      <c r="V288" s="92">
        <f t="shared" si="28"/>
        <v>0.017868584281916785</v>
      </c>
      <c r="W288" s="92">
        <f t="shared" si="28"/>
        <v>0.021741406980995366</v>
      </c>
      <c r="X288" s="92">
        <f t="shared" si="28"/>
        <v>0.025614229680073944</v>
      </c>
    </row>
    <row r="289" spans="1:24" s="3" customFormat="1" ht="11.25">
      <c r="A289" s="1">
        <v>43.7999999999998</v>
      </c>
      <c r="B289" s="6">
        <v>0.06037785451467056</v>
      </c>
      <c r="C289" s="6">
        <v>0.053817641695663804</v>
      </c>
      <c r="D289" s="6">
        <v>0.04738236794930242</v>
      </c>
      <c r="E289" s="6">
        <v>0.04106849775077127</v>
      </c>
      <c r="F289" s="6">
        <v>0.03487262772638617</v>
      </c>
      <c r="G289" s="6">
        <v>0.02879148053631254</v>
      </c>
      <c r="H289" s="6">
        <v>0.022821899093969894</v>
      </c>
      <c r="I289" s="6">
        <v>0.01696084110069984</v>
      </c>
      <c r="J289" s="6">
        <v>0.011205373875818561</v>
      </c>
      <c r="K289" s="6">
        <v>0.005552669463594657</v>
      </c>
      <c r="L289" s="1">
        <v>43.7999999999998</v>
      </c>
      <c r="M289" s="92">
        <f t="shared" si="26"/>
        <v>-0.017062283056363065</v>
      </c>
      <c r="N289" s="92">
        <f t="shared" si="26"/>
        <v>-0.013190018230622724</v>
      </c>
      <c r="O289" s="92">
        <f t="shared" si="28"/>
        <v>-0.009317753404882384</v>
      </c>
      <c r="P289" s="92">
        <f t="shared" si="28"/>
        <v>-0.005445488579142046</v>
      </c>
      <c r="Q289" s="92">
        <f t="shared" si="28"/>
        <v>-0.0015732237534017072</v>
      </c>
      <c r="R289" s="92">
        <f t="shared" si="28"/>
        <v>0.002299041072338632</v>
      </c>
      <c r="S289" s="92">
        <f t="shared" si="28"/>
        <v>0.006171305898078971</v>
      </c>
      <c r="T289" s="92">
        <f t="shared" si="28"/>
        <v>0.01004357072381931</v>
      </c>
      <c r="U289" s="92">
        <f t="shared" si="28"/>
        <v>0.01391583554955965</v>
      </c>
      <c r="V289" s="92">
        <f t="shared" si="28"/>
        <v>0.017788100375299987</v>
      </c>
      <c r="W289" s="92">
        <f t="shared" si="28"/>
        <v>0.021660365201040328</v>
      </c>
      <c r="X289" s="92">
        <f t="shared" si="28"/>
        <v>0.025532630026780665</v>
      </c>
    </row>
    <row r="290" spans="1:24" s="3" customFormat="1" ht="11.25">
      <c r="A290" s="1">
        <v>43.9999999999998</v>
      </c>
      <c r="B290" s="6">
        <v>0.06106363273529095</v>
      </c>
      <c r="C290" s="6">
        <v>0.054422965468747767</v>
      </c>
      <c r="D290" s="6">
        <v>0.04791017834024693</v>
      </c>
      <c r="E290" s="6">
        <v>0.04152161267250418</v>
      </c>
      <c r="F290" s="6">
        <v>0.035253748037146905</v>
      </c>
      <c r="G290" s="6">
        <v>0.029103195785880567</v>
      </c>
      <c r="H290" s="6">
        <v>0.023066692941508878</v>
      </c>
      <c r="I290" s="6">
        <v>0.017141096425667787</v>
      </c>
      <c r="J290" s="6">
        <v>0.01132337760181822</v>
      </c>
      <c r="K290" s="6">
        <v>0.005610617113590857</v>
      </c>
      <c r="L290" s="1">
        <v>43.9999999999998</v>
      </c>
      <c r="M290" s="92">
        <f t="shared" si="26"/>
        <v>-0.01713772436542713</v>
      </c>
      <c r="N290" s="92">
        <f t="shared" si="26"/>
        <v>-0.013266017252326819</v>
      </c>
      <c r="O290" s="92">
        <f t="shared" si="28"/>
        <v>-0.00939431013922651</v>
      </c>
      <c r="P290" s="92">
        <f t="shared" si="28"/>
        <v>-0.005522603026126202</v>
      </c>
      <c r="Q290" s="92">
        <f t="shared" si="28"/>
        <v>-0.0016508959130258928</v>
      </c>
      <c r="R290" s="92">
        <f t="shared" si="28"/>
        <v>0.002220811200074416</v>
      </c>
      <c r="S290" s="92">
        <f t="shared" si="28"/>
        <v>0.006092518313174725</v>
      </c>
      <c r="T290" s="92">
        <f t="shared" si="28"/>
        <v>0.009964225426275035</v>
      </c>
      <c r="U290" s="92">
        <f t="shared" si="28"/>
        <v>0.013835932539375343</v>
      </c>
      <c r="V290" s="92">
        <f t="shared" si="28"/>
        <v>0.01770763965247565</v>
      </c>
      <c r="W290" s="92">
        <f t="shared" si="28"/>
        <v>0.02157934676557596</v>
      </c>
      <c r="X290" s="92">
        <f t="shared" si="28"/>
        <v>0.02545105387867627</v>
      </c>
    </row>
    <row r="291" spans="1:24" s="3" customFormat="1" ht="12" customHeight="1">
      <c r="A291" s="1">
        <v>44.1999999999998</v>
      </c>
      <c r="B291" s="6">
        <v>0.06175686334667467</v>
      </c>
      <c r="C291" s="6">
        <v>0.05503473299692444</v>
      </c>
      <c r="D291" s="6">
        <v>0.04844349249538118</v>
      </c>
      <c r="E291" s="6">
        <v>0.04197935577301309</v>
      </c>
      <c r="F291" s="6">
        <v>0.03563868138549001</v>
      </c>
      <c r="G291" s="6">
        <v>0.029417965672827683</v>
      </c>
      <c r="H291" s="6">
        <v>0.02331383630363013</v>
      </c>
      <c r="I291" s="6">
        <v>0.017323046178936482</v>
      </c>
      <c r="J291" s="6">
        <v>0.011442467672517774</v>
      </c>
      <c r="K291" s="6">
        <v>0.005669087186157364</v>
      </c>
      <c r="L291" s="1">
        <v>44.1999999999998</v>
      </c>
      <c r="M291" s="92">
        <f t="shared" si="26"/>
        <v>-0.017213143946373664</v>
      </c>
      <c r="N291" s="92">
        <f t="shared" si="26"/>
        <v>-0.013341994385284599</v>
      </c>
      <c r="O291" s="92">
        <f t="shared" si="28"/>
        <v>-0.009470844824195536</v>
      </c>
      <c r="P291" s="92">
        <f t="shared" si="28"/>
        <v>-0.005599695263106472</v>
      </c>
      <c r="Q291" s="92">
        <f t="shared" si="28"/>
        <v>-0.0017285457020174086</v>
      </c>
      <c r="R291" s="92">
        <f t="shared" si="28"/>
        <v>0.002142603859071655</v>
      </c>
      <c r="S291" s="92">
        <f t="shared" si="28"/>
        <v>0.006013753420160718</v>
      </c>
      <c r="T291" s="92">
        <f t="shared" si="28"/>
        <v>0.009884902981249782</v>
      </c>
      <c r="U291" s="92">
        <f t="shared" si="28"/>
        <v>0.013756052542338845</v>
      </c>
      <c r="V291" s="92">
        <f t="shared" si="28"/>
        <v>0.01762720210342791</v>
      </c>
      <c r="W291" s="92">
        <f t="shared" si="28"/>
        <v>0.02149835166451697</v>
      </c>
      <c r="X291" s="92">
        <f t="shared" si="28"/>
        <v>0.025369501225606036</v>
      </c>
    </row>
    <row r="292" spans="1:24" s="3" customFormat="1" ht="11.25">
      <c r="A292" s="1">
        <v>44.2999999999998</v>
      </c>
      <c r="B292" s="6">
        <v>0.06210629972007602</v>
      </c>
      <c r="C292" s="6">
        <v>0.05534305513511525</v>
      </c>
      <c r="D292" s="6">
        <v>0.04871223150256898</v>
      </c>
      <c r="E292" s="6">
        <v>0.04220997742247602</v>
      </c>
      <c r="F292" s="6">
        <v>0.03583258941563737</v>
      </c>
      <c r="G292" s="6">
        <v>0.029576504889661466</v>
      </c>
      <c r="H292" s="6">
        <v>0.023438295502604088</v>
      </c>
      <c r="I292" s="6">
        <v>0.01741466089822774</v>
      </c>
      <c r="J292" s="6">
        <v>0.011502422788827033</v>
      </c>
      <c r="K292" s="6">
        <v>0.005698519363329452</v>
      </c>
      <c r="L292" s="1">
        <v>44.2999999999998</v>
      </c>
      <c r="M292" s="92">
        <f t="shared" si="26"/>
        <v>-0.01725084559173608</v>
      </c>
      <c r="N292" s="92">
        <f t="shared" si="26"/>
        <v>-0.01337997474643853</v>
      </c>
      <c r="O292" s="92">
        <f t="shared" si="28"/>
        <v>-0.00950910390114098</v>
      </c>
      <c r="P292" s="92">
        <f t="shared" si="28"/>
        <v>-0.005638233055843428</v>
      </c>
      <c r="Q292" s="92">
        <f t="shared" si="28"/>
        <v>-0.001767362210545878</v>
      </c>
      <c r="R292" s="92">
        <f t="shared" si="28"/>
        <v>0.0021035086347516727</v>
      </c>
      <c r="S292" s="92">
        <f t="shared" si="28"/>
        <v>0.005974379480049224</v>
      </c>
      <c r="T292" s="92">
        <f t="shared" si="28"/>
        <v>0.009845250325346774</v>
      </c>
      <c r="U292" s="92">
        <f t="shared" si="28"/>
        <v>0.013716121170644325</v>
      </c>
      <c r="V292" s="92">
        <f t="shared" si="28"/>
        <v>0.017586992015941876</v>
      </c>
      <c r="W292" s="92">
        <f t="shared" si="28"/>
        <v>0.021457862861239425</v>
      </c>
      <c r="X292" s="92">
        <f t="shared" si="28"/>
        <v>0.025328733706536977</v>
      </c>
    </row>
    <row r="293" spans="1:24" s="3" customFormat="1" ht="11.25">
      <c r="A293" s="1">
        <v>44.3999999999998</v>
      </c>
      <c r="B293" s="6">
        <v>0.06245763104003797</v>
      </c>
      <c r="C293" s="6">
        <v>0.05565301468393682</v>
      </c>
      <c r="D293" s="6">
        <v>0.048982368159477575</v>
      </c>
      <c r="E293" s="6">
        <v>0.04244177362093261</v>
      </c>
      <c r="F293" s="6">
        <v>0.03602746451366395</v>
      </c>
      <c r="G293" s="6">
        <v>0.029735818341150553</v>
      </c>
      <c r="H293" s="6">
        <v>0.023563349843041138</v>
      </c>
      <c r="I293" s="6">
        <v>0.01750670455723787</v>
      </c>
      <c r="J293" s="6">
        <v>0.01156265274102413</v>
      </c>
      <c r="K293" s="6">
        <v>0.00572808362809016</v>
      </c>
      <c r="L293" s="1">
        <v>44.3999999999998</v>
      </c>
      <c r="M293" s="92">
        <f t="shared" si="26"/>
        <v>-0.017288541808588305</v>
      </c>
      <c r="N293" s="92">
        <f t="shared" si="26"/>
        <v>-0.013417949638951087</v>
      </c>
      <c r="O293" s="92">
        <f t="shared" si="28"/>
        <v>-0.009547357469313868</v>
      </c>
      <c r="P293" s="92">
        <f t="shared" si="28"/>
        <v>-0.005676765299676651</v>
      </c>
      <c r="Q293" s="92">
        <f t="shared" si="28"/>
        <v>-0.001806173130039433</v>
      </c>
      <c r="R293" s="92">
        <f t="shared" si="28"/>
        <v>0.0020644190395977847</v>
      </c>
      <c r="S293" s="92">
        <f t="shared" si="28"/>
        <v>0.005935011209235003</v>
      </c>
      <c r="T293" s="92">
        <f t="shared" si="28"/>
        <v>0.009805603378872221</v>
      </c>
      <c r="U293" s="92">
        <f t="shared" si="28"/>
        <v>0.013676195548509438</v>
      </c>
      <c r="V293" s="92">
        <f t="shared" si="28"/>
        <v>0.017546787718146654</v>
      </c>
      <c r="W293" s="92">
        <f t="shared" si="28"/>
        <v>0.021417379887783874</v>
      </c>
      <c r="X293" s="92">
        <f t="shared" si="28"/>
        <v>0.02528797205742109</v>
      </c>
    </row>
    <row r="294" spans="1:24" s="3" customFormat="1" ht="11.25">
      <c r="A294" s="1">
        <v>44.5999999999998</v>
      </c>
      <c r="B294" s="6">
        <v>0.06316602166030519</v>
      </c>
      <c r="C294" s="6">
        <v>0.05627788183980201</v>
      </c>
      <c r="D294" s="6">
        <v>0.04952686377665625</v>
      </c>
      <c r="E294" s="6">
        <v>0.04290891331276466</v>
      </c>
      <c r="F294" s="6">
        <v>0.03642013455125819</v>
      </c>
      <c r="G294" s="6">
        <v>0.030056782208629885</v>
      </c>
      <c r="H294" s="6">
        <v>0.023815254406111725</v>
      </c>
      <c r="I294" s="6">
        <v>0.01769208587114697</v>
      </c>
      <c r="J294" s="6">
        <v>0.011683941521995022</v>
      </c>
      <c r="K294" s="6">
        <v>0.005787610410513151</v>
      </c>
      <c r="L294" s="1">
        <v>44.5999999999998</v>
      </c>
      <c r="M294" s="92">
        <f t="shared" si="26"/>
        <v>-0.017363917961451283</v>
      </c>
      <c r="N294" s="92">
        <f t="shared" si="26"/>
        <v>-0.013493883022775856</v>
      </c>
      <c r="O294" s="92">
        <f t="shared" si="28"/>
        <v>-0.009623848084100429</v>
      </c>
      <c r="P294" s="92">
        <f t="shared" si="28"/>
        <v>-0.005753813145425001</v>
      </c>
      <c r="Q294" s="92">
        <f t="shared" si="28"/>
        <v>-0.0018837782067495743</v>
      </c>
      <c r="R294" s="92">
        <f t="shared" si="28"/>
        <v>0.001986256731925853</v>
      </c>
      <c r="S294" s="92">
        <f t="shared" si="28"/>
        <v>0.00585629167060128</v>
      </c>
      <c r="T294" s="92">
        <f t="shared" si="28"/>
        <v>0.009726326609276708</v>
      </c>
      <c r="U294" s="92">
        <f t="shared" si="28"/>
        <v>0.013596361547952135</v>
      </c>
      <c r="V294" s="92">
        <f t="shared" si="28"/>
        <v>0.01746639648662756</v>
      </c>
      <c r="W294" s="92">
        <f t="shared" si="28"/>
        <v>0.021336431425302987</v>
      </c>
      <c r="X294" s="92">
        <f t="shared" si="28"/>
        <v>0.025206466363978414</v>
      </c>
    </row>
    <row r="295" spans="1:24" s="3" customFormat="1" ht="11.25">
      <c r="A295" s="1">
        <v>44.7999999999998</v>
      </c>
      <c r="B295" s="6">
        <v>0.06388212222631617</v>
      </c>
      <c r="C295" s="6">
        <v>0.056909406695801926</v>
      </c>
      <c r="D295" s="6">
        <v>0.05007703850124695</v>
      </c>
      <c r="E295" s="6">
        <v>0.043380822480519145</v>
      </c>
      <c r="F295" s="6">
        <v>0.036816729020375825</v>
      </c>
      <c r="G295" s="6">
        <v>0.030380885970155688</v>
      </c>
      <c r="H295" s="6">
        <v>0.02406957102486025</v>
      </c>
      <c r="I295" s="6">
        <v>0.01787920454614151</v>
      </c>
      <c r="J295" s="6">
        <v>0.011806342792102811</v>
      </c>
      <c r="K295" s="6">
        <v>0.005847671529008181</v>
      </c>
      <c r="L295" s="1">
        <v>44.7999999999998</v>
      </c>
      <c r="M295" s="92">
        <f t="shared" si="26"/>
        <v>-0.017439272414337424</v>
      </c>
      <c r="N295" s="92">
        <f t="shared" si="26"/>
        <v>-0.013569794546203039</v>
      </c>
      <c r="O295" s="92">
        <f t="shared" si="28"/>
        <v>-0.009700316678068652</v>
      </c>
      <c r="P295" s="92">
        <f t="shared" si="28"/>
        <v>-0.005830838809934266</v>
      </c>
      <c r="Q295" s="92">
        <f t="shared" si="28"/>
        <v>-0.00196136094179988</v>
      </c>
      <c r="R295" s="92">
        <f t="shared" si="28"/>
        <v>0.0019081169263345061</v>
      </c>
      <c r="S295" s="92">
        <f t="shared" si="28"/>
        <v>0.005777594794468892</v>
      </c>
      <c r="T295" s="92">
        <f t="shared" si="28"/>
        <v>0.009647072662603279</v>
      </c>
      <c r="U295" s="92">
        <f t="shared" si="28"/>
        <v>0.013516550530737664</v>
      </c>
      <c r="V295" s="92">
        <f t="shared" si="28"/>
        <v>0.01738602839887205</v>
      </c>
      <c r="W295" s="92">
        <f t="shared" si="28"/>
        <v>0.021255506267006438</v>
      </c>
      <c r="X295" s="92">
        <f t="shared" si="28"/>
        <v>0.02512498413514082</v>
      </c>
    </row>
    <row r="296" spans="1:24" s="3" customFormat="1" ht="11.25">
      <c r="A296" s="1">
        <v>44.9999999999998</v>
      </c>
      <c r="B296" s="6">
        <v>0.06460602095147293</v>
      </c>
      <c r="C296" s="6">
        <v>0.05754766241978414</v>
      </c>
      <c r="D296" s="6">
        <v>0.050632952208864504</v>
      </c>
      <c r="E296" s="6">
        <v>0.043857549299496666</v>
      </c>
      <c r="F296" s="6">
        <v>0.037217285840896355</v>
      </c>
      <c r="G296" s="6">
        <v>0.030708158601106848</v>
      </c>
      <c r="H296" s="6">
        <v>0.024326320918969933</v>
      </c>
      <c r="I296" s="6">
        <v>0.018068075123676062</v>
      </c>
      <c r="J296" s="6">
        <v>0.01192986539050404</v>
      </c>
      <c r="K296" s="6">
        <v>0.005908271003746415</v>
      </c>
      <c r="L296" s="1">
        <v>44.9999999999998</v>
      </c>
      <c r="M296" s="92">
        <f t="shared" si="26"/>
        <v>-0.017514605176616165</v>
      </c>
      <c r="N296" s="92">
        <f t="shared" si="26"/>
        <v>-0.013645684218671336</v>
      </c>
      <c r="O296" s="92">
        <f t="shared" si="28"/>
        <v>-0.009776763260726505</v>
      </c>
      <c r="P296" s="92">
        <f t="shared" si="28"/>
        <v>-0.005907842302781676</v>
      </c>
      <c r="Q296" s="92">
        <f t="shared" si="28"/>
        <v>-0.0020389213448368465</v>
      </c>
      <c r="R296" s="92">
        <f t="shared" si="28"/>
        <v>0.0018299996131079833</v>
      </c>
      <c r="S296" s="92">
        <f t="shared" si="28"/>
        <v>0.005698920571052813</v>
      </c>
      <c r="T296" s="92">
        <f t="shared" si="28"/>
        <v>0.009567841528997643</v>
      </c>
      <c r="U296" s="92">
        <f t="shared" si="28"/>
        <v>0.013436762486942474</v>
      </c>
      <c r="V296" s="92">
        <f t="shared" si="28"/>
        <v>0.017305683444887303</v>
      </c>
      <c r="W296" s="92">
        <f t="shared" si="28"/>
        <v>0.021174604402832132</v>
      </c>
      <c r="X296" s="92">
        <f t="shared" si="28"/>
        <v>0.025043525360776964</v>
      </c>
    </row>
    <row r="297" spans="1:24" s="3" customFormat="1" ht="11.25">
      <c r="A297" s="1">
        <v>45.1999999999998</v>
      </c>
      <c r="B297" s="6">
        <v>0.06533780726483035</v>
      </c>
      <c r="C297" s="6">
        <v>0.058192723131774815</v>
      </c>
      <c r="D297" s="6">
        <v>0.05119466550769715</v>
      </c>
      <c r="E297" s="6">
        <v>0.04433914249621181</v>
      </c>
      <c r="F297" s="6">
        <v>0.03762184333582741</v>
      </c>
      <c r="G297" s="6">
        <v>0.031038629360783165</v>
      </c>
      <c r="H297" s="6">
        <v>0.02458552549783347</v>
      </c>
      <c r="I297" s="6">
        <v>0.018258712262269588</v>
      </c>
      <c r="J297" s="6">
        <v>0.012054518219313666</v>
      </c>
      <c r="K297" s="6">
        <v>0.005969412879620505</v>
      </c>
      <c r="L297" s="1">
        <v>45.1999999999998</v>
      </c>
      <c r="M297" s="92">
        <f t="shared" si="26"/>
        <v>-0.017589916257651547</v>
      </c>
      <c r="N297" s="92">
        <f t="shared" si="26"/>
        <v>-0.013721552049614014</v>
      </c>
      <c r="O297" s="92">
        <f t="shared" si="28"/>
        <v>-0.009853187841576481</v>
      </c>
      <c r="P297" s="92">
        <f t="shared" si="28"/>
        <v>-0.005984823633538948</v>
      </c>
      <c r="Q297" s="92">
        <f t="shared" si="28"/>
        <v>-0.002116459425501415</v>
      </c>
      <c r="R297" s="92">
        <f t="shared" si="28"/>
        <v>0.001751904782536118</v>
      </c>
      <c r="S297" s="92">
        <f t="shared" si="28"/>
        <v>0.005620268990573651</v>
      </c>
      <c r="T297" s="92">
        <f t="shared" si="28"/>
        <v>0.009488633198611185</v>
      </c>
      <c r="U297" s="92">
        <f t="shared" si="28"/>
        <v>0.013356997406648717</v>
      </c>
      <c r="V297" s="92">
        <f t="shared" si="28"/>
        <v>0.01722536161468625</v>
      </c>
      <c r="W297" s="92">
        <f t="shared" si="28"/>
        <v>0.021093725822723782</v>
      </c>
      <c r="X297" s="92">
        <f t="shared" si="28"/>
        <v>0.024962090030761316</v>
      </c>
    </row>
    <row r="298" spans="1:24" s="3" customFormat="1" ht="11.25">
      <c r="A298" s="1">
        <v>45.3999999999998</v>
      </c>
      <c r="B298" s="6">
        <v>0.06607757183264026</v>
      </c>
      <c r="C298" s="6">
        <v>0.05884466391990978</v>
      </c>
      <c r="D298" s="6">
        <v>0.05176223975001208</v>
      </c>
      <c r="E298" s="6">
        <v>0.044825651356459245</v>
      </c>
      <c r="F298" s="6">
        <v>0.038030440236745795</v>
      </c>
      <c r="G298" s="6">
        <v>0.03137232779589016</v>
      </c>
      <c r="H298" s="6">
        <v>0.024847206362626006</v>
      </c>
      <c r="I298" s="6">
        <v>0.018451130738605912</v>
      </c>
      <c r="J298" s="6">
        <v>0.012180310244083862</v>
      </c>
      <c r="K298" s="6">
        <v>0.006031101226377479</v>
      </c>
      <c r="L298" s="1">
        <v>45.3999999999998</v>
      </c>
      <c r="M298" s="92">
        <f t="shared" si="26"/>
        <v>-0.017665205666802224</v>
      </c>
      <c r="N298" s="92">
        <f t="shared" si="26"/>
        <v>-0.013797398048458913</v>
      </c>
      <c r="O298" s="92">
        <f t="shared" si="28"/>
        <v>-0.009929590430115601</v>
      </c>
      <c r="P298" s="92">
        <f t="shared" si="28"/>
        <v>-0.006061782811772292</v>
      </c>
      <c r="Q298" s="92">
        <f t="shared" si="28"/>
        <v>-0.002193975193428981</v>
      </c>
      <c r="R298" s="92">
        <f t="shared" si="28"/>
        <v>0.0016738324249143293</v>
      </c>
      <c r="S298" s="92">
        <f t="shared" si="28"/>
        <v>0.005541640043257639</v>
      </c>
      <c r="T298" s="92">
        <f t="shared" si="28"/>
        <v>0.00940944766160095</v>
      </c>
      <c r="U298" s="92">
        <f t="shared" si="28"/>
        <v>0.01327725527994426</v>
      </c>
      <c r="V298" s="92">
        <f t="shared" si="28"/>
        <v>0.017145062898287572</v>
      </c>
      <c r="W298" s="92">
        <f t="shared" si="28"/>
        <v>0.02101287051663088</v>
      </c>
      <c r="X298" s="92">
        <f t="shared" si="28"/>
        <v>0.02488067813497419</v>
      </c>
    </row>
    <row r="299" spans="1:24" s="3" customFormat="1" ht="11.25">
      <c r="A299" s="1">
        <v>45.5999999999998</v>
      </c>
      <c r="B299" s="6">
        <v>0.06682540658037124</v>
      </c>
      <c r="C299" s="6">
        <v>0.059503560856700353</v>
      </c>
      <c r="D299" s="6">
        <v>0.05233573704389074</v>
      </c>
      <c r="E299" s="6">
        <v>0.045317125733532235</v>
      </c>
      <c r="F299" s="6">
        <v>0.03844311568933588</v>
      </c>
      <c r="G299" s="6">
        <v>0.03170928374408232</v>
      </c>
      <c r="H299" s="6">
        <v>0.025111385308410533</v>
      </c>
      <c r="I299" s="6">
        <v>0.018645345448650305</v>
      </c>
      <c r="J299" s="6">
        <v>0.012307250494289176</v>
      </c>
      <c r="K299" s="6">
        <v>0.006093340138753206</v>
      </c>
      <c r="L299" s="1">
        <v>45.5999999999998</v>
      </c>
      <c r="M299" s="92">
        <f t="shared" si="26"/>
        <v>-0.017740473413421453</v>
      </c>
      <c r="N299" s="92">
        <f t="shared" si="26"/>
        <v>-0.013873222224628438</v>
      </c>
      <c r="O299" s="92">
        <f t="shared" si="28"/>
        <v>-0.010005971035835422</v>
      </c>
      <c r="P299" s="92">
        <f t="shared" si="28"/>
        <v>-0.006138719847042406</v>
      </c>
      <c r="Q299" s="92">
        <f t="shared" si="28"/>
        <v>-0.0022714686582493895</v>
      </c>
      <c r="R299" s="92">
        <f t="shared" si="28"/>
        <v>0.0015957825305436266</v>
      </c>
      <c r="S299" s="92">
        <f t="shared" si="28"/>
        <v>0.005463033719336643</v>
      </c>
      <c r="T299" s="92">
        <f t="shared" si="28"/>
        <v>0.00933028490812966</v>
      </c>
      <c r="U299" s="92">
        <f t="shared" si="28"/>
        <v>0.013197536096922676</v>
      </c>
      <c r="V299" s="92">
        <f t="shared" si="28"/>
        <v>0.017064787285715692</v>
      </c>
      <c r="W299" s="92">
        <f t="shared" si="28"/>
        <v>0.020932038474508707</v>
      </c>
      <c r="X299" s="92">
        <f t="shared" si="28"/>
        <v>0.024799289663301725</v>
      </c>
    </row>
    <row r="300" spans="1:24" s="3" customFormat="1" ht="11.25">
      <c r="A300" s="1">
        <v>45.7999999999998</v>
      </c>
      <c r="B300" s="6">
        <v>0.06758140471519372</v>
      </c>
      <c r="C300" s="6">
        <v>0.060169491015622946</v>
      </c>
      <c r="D300" s="6">
        <v>0.052915220265182125</v>
      </c>
      <c r="E300" s="6">
        <v>0.04581361605658285</v>
      </c>
      <c r="F300" s="6">
        <v>0.03885990925901482</v>
      </c>
      <c r="G300" s="6">
        <v>0.03204952733755599</v>
      </c>
      <c r="H300" s="6">
        <v>0.025378084326268615</v>
      </c>
      <c r="I300" s="6">
        <v>0.018841371408776477</v>
      </c>
      <c r="J300" s="6">
        <v>0.012435348063814407</v>
      </c>
      <c r="K300" s="6">
        <v>0.006156133736606636</v>
      </c>
      <c r="L300" s="1">
        <v>45.7999999999998</v>
      </c>
      <c r="M300" s="92">
        <f t="shared" si="26"/>
        <v>-0.017815719506857123</v>
      </c>
      <c r="N300" s="92">
        <f t="shared" si="26"/>
        <v>-0.013949024587539579</v>
      </c>
      <c r="O300" s="92">
        <f t="shared" si="28"/>
        <v>-0.010082329668222033</v>
      </c>
      <c r="P300" s="92">
        <f t="shared" si="28"/>
        <v>-0.006215634748904489</v>
      </c>
      <c r="Q300" s="92">
        <f t="shared" si="28"/>
        <v>-0.0023489398295869443</v>
      </c>
      <c r="R300" s="92">
        <f t="shared" si="28"/>
        <v>0.0015177550897306003</v>
      </c>
      <c r="S300" s="92">
        <f t="shared" si="28"/>
        <v>0.005384450009048145</v>
      </c>
      <c r="T300" s="92">
        <f t="shared" si="28"/>
        <v>0.00925114492836569</v>
      </c>
      <c r="U300" s="92">
        <f t="shared" si="28"/>
        <v>0.013117839847683234</v>
      </c>
      <c r="V300" s="92">
        <f t="shared" si="28"/>
        <v>0.016984534767000778</v>
      </c>
      <c r="W300" s="92">
        <f t="shared" si="28"/>
        <v>0.020851229686318324</v>
      </c>
      <c r="X300" s="92">
        <f t="shared" si="28"/>
        <v>0.024717924605635867</v>
      </c>
    </row>
    <row r="301" spans="1:24" s="3" customFormat="1" ht="11.25">
      <c r="A301" s="1">
        <v>45.9999999999998</v>
      </c>
      <c r="B301" s="6">
        <v>0.06834566074897751</v>
      </c>
      <c r="C301" s="6">
        <v>0.06084253248807083</v>
      </c>
      <c r="D301" s="6">
        <v>0.05350075306970616</v>
      </c>
      <c r="E301" s="6">
        <v>0.046315173339149245</v>
      </c>
      <c r="F301" s="6">
        <v>0.03928086093666577</v>
      </c>
      <c r="G301" s="6">
        <v>0.032393089006708495</v>
      </c>
      <c r="H301" s="6">
        <v>0.025647325605469055</v>
      </c>
      <c r="I301" s="6">
        <v>0.0190392237569134</v>
      </c>
      <c r="J301" s="6">
        <v>0.0125646121114512</v>
      </c>
      <c r="K301" s="6">
        <v>0.0062194861650567085</v>
      </c>
      <c r="L301" s="1">
        <v>45.9999999999998</v>
      </c>
      <c r="M301" s="92">
        <f t="shared" si="26"/>
        <v>-0.017890943956451737</v>
      </c>
      <c r="N301" s="92">
        <f t="shared" si="26"/>
        <v>-0.014024805146603907</v>
      </c>
      <c r="O301" s="92">
        <f t="shared" si="28"/>
        <v>-0.010158666336756078</v>
      </c>
      <c r="P301" s="92">
        <f t="shared" si="28"/>
        <v>-0.006292527526908249</v>
      </c>
      <c r="Q301" s="92">
        <f t="shared" si="28"/>
        <v>-0.002426388717060419</v>
      </c>
      <c r="R301" s="92">
        <f t="shared" si="28"/>
        <v>0.0014397500927874104</v>
      </c>
      <c r="S301" s="92">
        <f t="shared" si="28"/>
        <v>0.00530588890263524</v>
      </c>
      <c r="T301" s="92">
        <f t="shared" si="28"/>
        <v>0.00917202771248307</v>
      </c>
      <c r="U301" s="92">
        <f t="shared" si="28"/>
        <v>0.0130381665223309</v>
      </c>
      <c r="V301" s="92">
        <f t="shared" si="28"/>
        <v>0.016904305332178727</v>
      </c>
      <c r="W301" s="92">
        <f t="shared" si="28"/>
        <v>0.020770444142026556</v>
      </c>
      <c r="X301" s="92">
        <f t="shared" si="28"/>
        <v>0.02463658295187439</v>
      </c>
    </row>
    <row r="302" spans="1:24" s="3" customFormat="1" ht="11.25">
      <c r="A302" s="1">
        <v>46.1999999999998</v>
      </c>
      <c r="B302" s="6">
        <v>0.06911827052177233</v>
      </c>
      <c r="C302" s="6">
        <v>0.06152276440063939</v>
      </c>
      <c r="D302" s="6">
        <v>0.05409239990568029</v>
      </c>
      <c r="E302" s="6">
        <v>0.04682184918782634</v>
      </c>
      <c r="F302" s="6">
        <v>0.039706011144457876</v>
      </c>
      <c r="G302" s="6">
        <v>0.032739999483845796</v>
      </c>
      <c r="H302" s="6">
        <v>0.02591913153566043</v>
      </c>
      <c r="I302" s="6">
        <v>0.0192389177537012</v>
      </c>
      <c r="J302" s="6">
        <v>0.012695051861396278</v>
      </c>
      <c r="K302" s="6">
        <v>0.0062834015946184735</v>
      </c>
      <c r="L302" s="1">
        <v>46.1999999999998</v>
      </c>
      <c r="M302" s="92">
        <f t="shared" si="26"/>
        <v>-0.01796614677154243</v>
      </c>
      <c r="N302" s="92">
        <f t="shared" si="26"/>
        <v>-0.014100563911227585</v>
      </c>
      <c r="O302" s="92">
        <f t="shared" si="28"/>
        <v>-0.01023498105091274</v>
      </c>
      <c r="P302" s="92">
        <f t="shared" si="28"/>
        <v>-0.006369398190597896</v>
      </c>
      <c r="Q302" s="92">
        <f t="shared" si="28"/>
        <v>-0.0025038153302830513</v>
      </c>
      <c r="R302" s="92">
        <f t="shared" si="28"/>
        <v>0.0013617675300317935</v>
      </c>
      <c r="S302" s="92">
        <f t="shared" si="28"/>
        <v>0.005227350390346638</v>
      </c>
      <c r="T302" s="92">
        <f t="shared" si="28"/>
        <v>0.009092933250661482</v>
      </c>
      <c r="U302" s="92">
        <f t="shared" si="28"/>
        <v>0.012958516110976327</v>
      </c>
      <c r="V302" s="92">
        <f t="shared" si="28"/>
        <v>0.01682409897129117</v>
      </c>
      <c r="W302" s="92">
        <f t="shared" si="28"/>
        <v>0.020689681831606018</v>
      </c>
      <c r="X302" s="92">
        <f t="shared" si="28"/>
        <v>0.02455526469192086</v>
      </c>
    </row>
    <row r="303" spans="1:24" s="3" customFormat="1" ht="11.25">
      <c r="A303" s="1">
        <v>46.3999999999998</v>
      </c>
      <c r="B303" s="6">
        <v>0.06989933122582369</v>
      </c>
      <c r="C303" s="6">
        <v>0.06221026693278859</v>
      </c>
      <c r="D303" s="6">
        <v>0.05469022602640485</v>
      </c>
      <c r="E303" s="6">
        <v>0.04733369581110896</v>
      </c>
      <c r="F303" s="6">
        <v>0.04013540074177697</v>
      </c>
      <c r="G303" s="6">
        <v>0.03309028980695746</v>
      </c>
      <c r="H303" s="6">
        <v>0.02619352470910181</v>
      </c>
      <c r="I303" s="6">
        <v>0.01944046878366665</v>
      </c>
      <c r="J303" s="6">
        <v>0.012826676603758119</v>
      </c>
      <c r="K303" s="6">
        <v>0.006347884221341703</v>
      </c>
      <c r="L303" s="1">
        <v>46.3999999999998</v>
      </c>
      <c r="M303" s="92">
        <f t="shared" si="26"/>
        <v>-0.018041327961460966</v>
      </c>
      <c r="N303" s="92">
        <f t="shared" si="26"/>
        <v>-0.014176300890811363</v>
      </c>
      <c r="O303" s="92">
        <f t="shared" si="28"/>
        <v>-0.01031127382016176</v>
      </c>
      <c r="P303" s="92">
        <f t="shared" si="28"/>
        <v>-0.006446246749512156</v>
      </c>
      <c r="Q303" s="92">
        <f t="shared" si="28"/>
        <v>-0.002581219678862553</v>
      </c>
      <c r="R303" s="92">
        <f t="shared" si="28"/>
        <v>0.0012838073917870506</v>
      </c>
      <c r="S303" s="92">
        <f t="shared" si="28"/>
        <v>0.005148834462436654</v>
      </c>
      <c r="T303" s="92">
        <f t="shared" si="28"/>
        <v>0.009013861533086257</v>
      </c>
      <c r="U303" s="92">
        <f t="shared" si="28"/>
        <v>0.012878888603735861</v>
      </c>
      <c r="V303" s="92">
        <f t="shared" si="28"/>
        <v>0.016743915674385466</v>
      </c>
      <c r="W303" s="92">
        <f t="shared" si="28"/>
        <v>0.020608942745035067</v>
      </c>
      <c r="X303" s="92">
        <f t="shared" si="28"/>
        <v>0.02447396981568467</v>
      </c>
    </row>
    <row r="304" spans="1:24" s="3" customFormat="1" ht="11.25">
      <c r="A304" s="1">
        <v>46.5999999999998</v>
      </c>
      <c r="B304" s="6">
        <v>0.07068894143010633</v>
      </c>
      <c r="C304" s="6">
        <v>0.06290512133486349</v>
      </c>
      <c r="D304" s="6">
        <v>0.05529429750318927</v>
      </c>
      <c r="E304" s="6">
        <v>0.047850766028390446</v>
      </c>
      <c r="F304" s="6">
        <v>0.040569071031251396</v>
      </c>
      <c r="G304" s="6">
        <v>0.0334439913235461</v>
      </c>
      <c r="H304" s="6">
        <v>0.026470527922921292</v>
      </c>
      <c r="I304" s="6">
        <v>0.019643892356410394</v>
      </c>
      <c r="J304" s="6">
        <v>0.012959495695066837</v>
      </c>
      <c r="K304" s="6">
        <v>0.006412938266949428</v>
      </c>
      <c r="L304" s="1">
        <v>46.5999999999998</v>
      </c>
      <c r="M304" s="92">
        <f t="shared" si="26"/>
        <v>-0.018116487535533743</v>
      </c>
      <c r="N304" s="92">
        <f t="shared" si="26"/>
        <v>-0.014252016094750583</v>
      </c>
      <c r="O304" s="92">
        <f t="shared" si="28"/>
        <v>-0.010387544653967424</v>
      </c>
      <c r="P304" s="92">
        <f t="shared" si="28"/>
        <v>-0.006523073213184264</v>
      </c>
      <c r="Q304" s="92">
        <f t="shared" si="28"/>
        <v>-0.0026586017724011058</v>
      </c>
      <c r="R304" s="92">
        <f t="shared" si="28"/>
        <v>0.0012058696683820535</v>
      </c>
      <c r="S304" s="92">
        <f t="shared" si="28"/>
        <v>0.005070341109165212</v>
      </c>
      <c r="T304" s="92">
        <f t="shared" si="28"/>
        <v>0.008934812549948372</v>
      </c>
      <c r="U304" s="92">
        <f t="shared" si="28"/>
        <v>0.01279928399073153</v>
      </c>
      <c r="V304" s="92">
        <f t="shared" si="28"/>
        <v>0.01666375543151469</v>
      </c>
      <c r="W304" s="92">
        <f t="shared" si="28"/>
        <v>0.02052822687229785</v>
      </c>
      <c r="X304" s="92">
        <f t="shared" si="28"/>
        <v>0.024392698313081006</v>
      </c>
    </row>
    <row r="305" spans="1:24" s="3" customFormat="1" ht="11.25">
      <c r="A305" s="1">
        <v>46.7999999999998</v>
      </c>
      <c r="B305" s="6">
        <v>0.07148720110540992</v>
      </c>
      <c r="C305" s="6">
        <v>0.06360740994650084</v>
      </c>
      <c r="D305" s="6">
        <v>0.05590468123854081</v>
      </c>
      <c r="E305" s="6">
        <v>0.04837311327913427</v>
      </c>
      <c r="F305" s="6">
        <v>0.041007063764887254</v>
      </c>
      <c r="G305" s="6">
        <v>0.0338011356945218</v>
      </c>
      <c r="H305" s="6">
        <v>0.026750164181410362</v>
      </c>
      <c r="I305" s="6">
        <v>0.01984920410781157</v>
      </c>
      <c r="J305" s="6">
        <v>0.013093518558790969</v>
      </c>
      <c r="K305" s="6">
        <v>0.006478567978978157</v>
      </c>
      <c r="L305" s="1">
        <v>46.7999999999998</v>
      </c>
      <c r="M305" s="92">
        <f aca="true" t="shared" si="29" ref="M305:N321">+(M$5-$B$2*$A305)/($B$4+$B$3*$A305)</f>
        <v>-0.018191625503081784</v>
      </c>
      <c r="N305" s="92">
        <f t="shared" si="29"/>
        <v>-0.014327709532435182</v>
      </c>
      <c r="O305" s="92">
        <f t="shared" si="28"/>
        <v>-0.010463793561788578</v>
      </c>
      <c r="P305" s="92">
        <f t="shared" si="28"/>
        <v>-0.006599877591141974</v>
      </c>
      <c r="Q305" s="92">
        <f t="shared" si="28"/>
        <v>-0.00273596162049537</v>
      </c>
      <c r="R305" s="92">
        <f t="shared" si="28"/>
        <v>0.0011279543501512342</v>
      </c>
      <c r="S305" s="92">
        <f t="shared" si="28"/>
        <v>0.004991870320797838</v>
      </c>
      <c r="T305" s="92">
        <f t="shared" si="28"/>
        <v>0.008855786291444442</v>
      </c>
      <c r="U305" s="92">
        <f t="shared" si="28"/>
        <v>0.012719702262091046</v>
      </c>
      <c r="V305" s="92">
        <f t="shared" si="28"/>
        <v>0.01658361823273765</v>
      </c>
      <c r="W305" s="92">
        <f t="shared" si="28"/>
        <v>0.020447534203384254</v>
      </c>
      <c r="X305" s="92">
        <f t="shared" si="28"/>
        <v>0.024311450174030858</v>
      </c>
    </row>
    <row r="306" spans="1:24" s="3" customFormat="1" ht="11.25">
      <c r="A306" s="1">
        <v>46.9999999999998</v>
      </c>
      <c r="B306" s="6">
        <v>0.0722942116499811</v>
      </c>
      <c r="C306" s="6">
        <v>0.06431721621542202</v>
      </c>
      <c r="D306" s="6">
        <v>0.05652144497961414</v>
      </c>
      <c r="E306" s="6">
        <v>0.04890079163221546</v>
      </c>
      <c r="F306" s="6">
        <v>0.04144942115030917</v>
      </c>
      <c r="G306" s="6">
        <v>0.03416175489815831</v>
      </c>
      <c r="H306" s="6">
        <v>0.027032456698351033</v>
      </c>
      <c r="I306" s="6">
        <v>0.020056419801247612</v>
      </c>
      <c r="J306" s="6">
        <v>0.013228754685859491</v>
      </c>
      <c r="K306" s="6">
        <v>0.006544777630918966</v>
      </c>
      <c r="L306" s="1">
        <v>46.9999999999998</v>
      </c>
      <c r="M306" s="92">
        <f t="shared" si="29"/>
        <v>-0.018266741873420776</v>
      </c>
      <c r="N306" s="92">
        <f t="shared" si="29"/>
        <v>-0.014403381213249706</v>
      </c>
      <c r="O306" s="92">
        <f t="shared" si="28"/>
        <v>-0.010540020553078636</v>
      </c>
      <c r="P306" s="92">
        <f t="shared" si="28"/>
        <v>-0.006676659892907565</v>
      </c>
      <c r="Q306" s="92">
        <f t="shared" si="28"/>
        <v>-0.0028132992327364946</v>
      </c>
      <c r="R306" s="92">
        <f t="shared" si="28"/>
        <v>0.0010500614274345757</v>
      </c>
      <c r="S306" s="92">
        <f t="shared" si="28"/>
        <v>0.004913422087605646</v>
      </c>
      <c r="T306" s="92">
        <f t="shared" si="28"/>
        <v>0.008776782747776716</v>
      </c>
      <c r="U306" s="92">
        <f t="shared" si="28"/>
        <v>0.012640143407947786</v>
      </c>
      <c r="V306" s="92">
        <f t="shared" si="28"/>
        <v>0.016503504068118856</v>
      </c>
      <c r="W306" s="92">
        <f t="shared" si="28"/>
        <v>0.020366864728289927</v>
      </c>
      <c r="X306" s="92">
        <f t="shared" si="28"/>
        <v>0.024230225388460997</v>
      </c>
    </row>
    <row r="307" spans="1:24" s="3" customFormat="1" ht="11.25">
      <c r="A307" s="1">
        <v>47.1999999999998</v>
      </c>
      <c r="B307" s="6">
        <v>0.07311007591573468</v>
      </c>
      <c r="C307" s="6">
        <v>0.0650346247166202</v>
      </c>
      <c r="D307" s="6">
        <v>0.057144657331926675</v>
      </c>
      <c r="E307" s="6">
        <v>0.04943385579543479</v>
      </c>
      <c r="F307" s="6">
        <v>0.041896185857107984</v>
      </c>
      <c r="G307" s="6">
        <v>0.034525881234111336</v>
      </c>
      <c r="H307" s="6">
        <v>0.0273174288993759</v>
      </c>
      <c r="I307" s="6">
        <v>0.020265555328828823</v>
      </c>
      <c r="J307" s="6">
        <v>0.013365213635188897</v>
      </c>
      <c r="K307" s="6">
        <v>0.006611571522359342</v>
      </c>
      <c r="L307" s="1">
        <v>47.1999999999998</v>
      </c>
      <c r="M307" s="92">
        <f t="shared" si="29"/>
        <v>-0.018341836655861036</v>
      </c>
      <c r="N307" s="92">
        <f t="shared" si="29"/>
        <v>-0.014479031146573305</v>
      </c>
      <c r="O307" s="92">
        <f t="shared" si="28"/>
        <v>-0.010616225637285575</v>
      </c>
      <c r="P307" s="92">
        <f t="shared" si="28"/>
        <v>-0.0067534201279978445</v>
      </c>
      <c r="Q307" s="92">
        <f t="shared" si="28"/>
        <v>-0.0028906146187101145</v>
      </c>
      <c r="R307" s="92">
        <f t="shared" si="28"/>
        <v>0.0009721908905776157</v>
      </c>
      <c r="S307" s="92">
        <f t="shared" si="28"/>
        <v>0.004834996399865346</v>
      </c>
      <c r="T307" s="92">
        <f t="shared" si="28"/>
        <v>0.008697801909153076</v>
      </c>
      <c r="U307" s="92">
        <f t="shared" si="28"/>
        <v>0.012560607418440806</v>
      </c>
      <c r="V307" s="92">
        <f t="shared" si="28"/>
        <v>0.016423412927728538</v>
      </c>
      <c r="W307" s="92">
        <f t="shared" si="28"/>
        <v>0.02028621843701627</v>
      </c>
      <c r="X307" s="92">
        <f t="shared" si="28"/>
        <v>0.024149023946304</v>
      </c>
    </row>
    <row r="308" spans="1:24" s="3" customFormat="1" ht="11.25">
      <c r="A308" s="1">
        <v>47.3999999999998</v>
      </c>
      <c r="B308" s="6">
        <v>0.07393489823505907</v>
      </c>
      <c r="C308" s="6">
        <v>0.06575972117196108</v>
      </c>
      <c r="D308" s="6">
        <v>0.05777438777335362</v>
      </c>
      <c r="E308" s="6">
        <v>0.04997236112521606</v>
      </c>
      <c r="F308" s="6">
        <v>0.04234740102330356</v>
      </c>
      <c r="G308" s="6">
        <v>0.03489354732750471</v>
      </c>
      <c r="H308" s="6">
        <v>0.027605104424365166</v>
      </c>
      <c r="I308" s="6">
        <v>0.020476626712650915</v>
      </c>
      <c r="J308" s="6">
        <v>0.013502905034217173</v>
      </c>
      <c r="K308" s="6">
        <v>0.0066789539791266145</v>
      </c>
      <c r="L308" s="1">
        <v>47.3999999999998</v>
      </c>
      <c r="M308" s="92">
        <f t="shared" si="29"/>
        <v>-0.018416909859707536</v>
      </c>
      <c r="N308" s="92">
        <f t="shared" si="29"/>
        <v>-0.014554659341779743</v>
      </c>
      <c r="O308" s="92">
        <f t="shared" si="28"/>
        <v>-0.010692408823851947</v>
      </c>
      <c r="P308" s="92">
        <f t="shared" si="28"/>
        <v>-0.006830158305924152</v>
      </c>
      <c r="Q308" s="92">
        <f t="shared" si="28"/>
        <v>-0.0029679077879963566</v>
      </c>
      <c r="R308" s="92">
        <f t="shared" si="28"/>
        <v>0.0008943427299314383</v>
      </c>
      <c r="S308" s="92">
        <f t="shared" si="28"/>
        <v>0.004756593247859234</v>
      </c>
      <c r="T308" s="92">
        <f t="shared" si="28"/>
        <v>0.008618843765787029</v>
      </c>
      <c r="U308" s="92">
        <f t="shared" si="28"/>
        <v>0.012481094283714824</v>
      </c>
      <c r="V308" s="92">
        <f t="shared" si="28"/>
        <v>0.01634334480164262</v>
      </c>
      <c r="W308" s="92">
        <f t="shared" si="28"/>
        <v>0.020205595319570415</v>
      </c>
      <c r="X308" s="92">
        <f t="shared" si="28"/>
        <v>0.02406784583749821</v>
      </c>
    </row>
    <row r="309" spans="1:24" s="3" customFormat="1" ht="11.25">
      <c r="A309" s="1">
        <v>47.5999999999998</v>
      </c>
      <c r="B309" s="6">
        <v>0.07476878444821854</v>
      </c>
      <c r="C309" s="6">
        <v>0.0664925924701951</v>
      </c>
      <c r="D309" s="6">
        <v>0.05841070666839904</v>
      </c>
      <c r="E309" s="6">
        <v>0.050516363636481716</v>
      </c>
      <c r="F309" s="6">
        <v>0.04280311026191699</v>
      </c>
      <c r="G309" s="6">
        <v>0.03526478613307999</v>
      </c>
      <c r="H309" s="6">
        <v>0.027895507129876665</v>
      </c>
      <c r="I309" s="6">
        <v>0.020689650106061996</v>
      </c>
      <c r="J309" s="6">
        <v>0.013641838579442445</v>
      </c>
      <c r="K309" s="6">
        <v>0.006746929353431937</v>
      </c>
      <c r="L309" s="1">
        <v>47.5999999999998</v>
      </c>
      <c r="M309" s="92">
        <f t="shared" si="29"/>
        <v>-0.0184919614942599</v>
      </c>
      <c r="N309" s="92">
        <f t="shared" si="29"/>
        <v>-0.014630265808237387</v>
      </c>
      <c r="O309" s="92">
        <f t="shared" si="28"/>
        <v>-0.01076857012221487</v>
      </c>
      <c r="P309" s="92">
        <f t="shared" si="28"/>
        <v>-0.006906874436192354</v>
      </c>
      <c r="Q309" s="92">
        <f t="shared" si="28"/>
        <v>-0.0030451787501698385</v>
      </c>
      <c r="R309" s="92">
        <f t="shared" si="28"/>
        <v>0.0008165169358526772</v>
      </c>
      <c r="S309" s="92">
        <f t="shared" si="28"/>
        <v>0.004678212621875193</v>
      </c>
      <c r="T309" s="92">
        <f t="shared" si="28"/>
        <v>0.00853990830789771</v>
      </c>
      <c r="U309" s="92">
        <f t="shared" si="28"/>
        <v>0.012401603993920225</v>
      </c>
      <c r="V309" s="92">
        <f t="shared" si="28"/>
        <v>0.01626329967994274</v>
      </c>
      <c r="W309" s="92">
        <f t="shared" si="28"/>
        <v>0.020124995365965258</v>
      </c>
      <c r="X309" s="92">
        <f t="shared" si="28"/>
        <v>0.023986691051987773</v>
      </c>
    </row>
    <row r="310" spans="1:24" s="3" customFormat="1" ht="11.25">
      <c r="A310" s="1">
        <v>47.7999999999998</v>
      </c>
      <c r="B310" s="6">
        <v>0.07561184193137974</v>
      </c>
      <c r="C310" s="6">
        <v>0.06723332668740273</v>
      </c>
      <c r="D310" s="6">
        <v>0.05905368528275921</v>
      </c>
      <c r="E310" s="6">
        <v>0.05106592001271912</v>
      </c>
      <c r="F310" s="6">
        <v>0.0432633576676622</v>
      </c>
      <c r="G310" s="6">
        <v>0.035639630939415856</v>
      </c>
      <c r="H310" s="6">
        <v>0.028188661091613915</v>
      </c>
      <c r="I310" s="6">
        <v>0.020904641794947866</v>
      </c>
      <c r="J310" s="6">
        <v>0.013782024036968583</v>
      </c>
      <c r="K310" s="6">
        <v>0.006815502024015824</v>
      </c>
      <c r="L310" s="1">
        <v>47.7999999999998</v>
      </c>
      <c r="M310" s="92">
        <f t="shared" si="29"/>
        <v>-0.01856699156881241</v>
      </c>
      <c r="N310" s="92">
        <f t="shared" si="29"/>
        <v>-0.014705850555309225</v>
      </c>
      <c r="O310" s="92">
        <f t="shared" si="28"/>
        <v>-0.010844709541806042</v>
      </c>
      <c r="P310" s="92">
        <f t="shared" si="28"/>
        <v>-0.00698356852830286</v>
      </c>
      <c r="Q310" s="92">
        <f t="shared" si="28"/>
        <v>-0.0031224275147996765</v>
      </c>
      <c r="R310" s="92">
        <f t="shared" si="28"/>
        <v>0.0007387134987035066</v>
      </c>
      <c r="S310" s="92">
        <f t="shared" si="28"/>
        <v>0.00459985451220669</v>
      </c>
      <c r="T310" s="92">
        <f t="shared" si="28"/>
        <v>0.008460995525709872</v>
      </c>
      <c r="U310" s="92">
        <f t="shared" si="28"/>
        <v>0.012322136539213055</v>
      </c>
      <c r="V310" s="92">
        <f t="shared" si="28"/>
        <v>0.01618327755271624</v>
      </c>
      <c r="W310" s="92">
        <f t="shared" si="28"/>
        <v>0.020044418566219423</v>
      </c>
      <c r="X310" s="92">
        <f t="shared" si="28"/>
        <v>0.023905559579722603</v>
      </c>
    </row>
    <row r="311" spans="1:24" s="3" customFormat="1" ht="11.25">
      <c r="A311" s="1">
        <v>47.9999999999998</v>
      </c>
      <c r="B311" s="6">
        <v>0.07646417962526983</v>
      </c>
      <c r="C311" s="6">
        <v>0.06798201310787486</v>
      </c>
      <c r="D311" s="6">
        <v>0.0597033957981771</v>
      </c>
      <c r="E311" s="6">
        <v>0.05162108761623503</v>
      </c>
      <c r="F311" s="6">
        <v>0.043728187823753185</v>
      </c>
      <c r="G311" s="6">
        <v>0.03601811537321469</v>
      </c>
      <c r="H311" s="6">
        <v>0.028484590606929212</v>
      </c>
      <c r="I311" s="6">
        <v>0.021121618199033</v>
      </c>
      <c r="J311" s="6">
        <v>0.013923471243056068</v>
      </c>
      <c r="K311" s="6">
        <v>0.0068846763962944636</v>
      </c>
      <c r="L311" s="1">
        <v>47.9999999999998</v>
      </c>
      <c r="M311" s="92">
        <f t="shared" si="29"/>
        <v>-0.018642000092654</v>
      </c>
      <c r="N311" s="92">
        <f t="shared" si="29"/>
        <v>-0.014781413592352874</v>
      </c>
      <c r="O311" s="92">
        <f t="shared" si="28"/>
        <v>-0.010920827092051747</v>
      </c>
      <c r="P311" s="92">
        <f t="shared" si="28"/>
        <v>-0.007060240591750621</v>
      </c>
      <c r="Q311" s="92">
        <f t="shared" si="28"/>
        <v>-0.003199654091449495</v>
      </c>
      <c r="R311" s="92">
        <f t="shared" si="28"/>
        <v>0.0006609324088516315</v>
      </c>
      <c r="S311" s="92">
        <f t="shared" si="28"/>
        <v>0.004521518909152758</v>
      </c>
      <c r="T311" s="92">
        <f t="shared" si="28"/>
        <v>0.008382105409453885</v>
      </c>
      <c r="U311" s="92">
        <f t="shared" si="28"/>
        <v>0.012242691909755011</v>
      </c>
      <c r="V311" s="92">
        <f t="shared" si="28"/>
        <v>0.016103278410056137</v>
      </c>
      <c r="W311" s="92">
        <f t="shared" si="28"/>
        <v>0.019963864910357263</v>
      </c>
      <c r="X311" s="92">
        <f t="shared" si="28"/>
        <v>0.02382445141065839</v>
      </c>
    </row>
    <row r="312" spans="1:24" s="3" customFormat="1" ht="11.25">
      <c r="A312" s="1">
        <v>48.1999999999998</v>
      </c>
      <c r="B312" s="6">
        <v>0.07732590806448825</v>
      </c>
      <c r="C312" s="6">
        <v>0.06873874224544418</v>
      </c>
      <c r="D312" s="6">
        <v>0.060359911327599915</v>
      </c>
      <c r="E312" s="6">
        <v>0.052181924498606216</v>
      </c>
      <c r="F312" s="6">
        <v>0.04419764580883306</v>
      </c>
      <c r="G312" s="6">
        <v>0.03640027340365989</v>
      </c>
      <c r="H312" s="6">
        <v>0.028783320197364664</v>
      </c>
      <c r="I312" s="6">
        <v>0.0213405958731992</v>
      </c>
      <c r="J312" s="6">
        <v>0.014066190104679318</v>
      </c>
      <c r="K312" s="6">
        <v>0.006954456902507296</v>
      </c>
      <c r="L312" s="1">
        <v>48.1999999999998</v>
      </c>
      <c r="M312" s="92">
        <f t="shared" si="29"/>
        <v>-0.018716987075068286</v>
      </c>
      <c r="N312" s="92">
        <f t="shared" si="29"/>
        <v>-0.01485695492872057</v>
      </c>
      <c r="O312" s="92">
        <f t="shared" si="28"/>
        <v>-0.010996922782372853</v>
      </c>
      <c r="P312" s="92">
        <f t="shared" si="28"/>
        <v>-0.007136890636025139</v>
      </c>
      <c r="Q312" s="92">
        <f aca="true" t="shared" si="30" ref="O312:X320">+(Q$5-$B$2*$A312)/($B$4+$B$3*$A312)</f>
        <v>-0.003276858489677423</v>
      </c>
      <c r="R312" s="92">
        <f t="shared" si="30"/>
        <v>0.0005831736566702927</v>
      </c>
      <c r="S312" s="92">
        <f t="shared" si="30"/>
        <v>0.004443205803018008</v>
      </c>
      <c r="T312" s="92">
        <f t="shared" si="30"/>
        <v>0.008303237949365723</v>
      </c>
      <c r="U312" s="92">
        <f t="shared" si="30"/>
        <v>0.01216327009571344</v>
      </c>
      <c r="V312" s="92">
        <f t="shared" si="30"/>
        <v>0.016023302242061156</v>
      </c>
      <c r="W312" s="92">
        <f t="shared" si="30"/>
        <v>0.01988333438840887</v>
      </c>
      <c r="X312" s="92">
        <f t="shared" si="30"/>
        <v>0.023743366534756585</v>
      </c>
    </row>
    <row r="313" spans="1:24" s="3" customFormat="1" ht="11.25">
      <c r="A313" s="1">
        <v>48.3999999999998</v>
      </c>
      <c r="B313" s="6">
        <v>0.0781971394074847</v>
      </c>
      <c r="C313" s="6">
        <v>0.06950360586527479</v>
      </c>
      <c r="D313" s="6">
        <v>0.06102330593064254</v>
      </c>
      <c r="E313" s="6">
        <v>0.05274848941132767</v>
      </c>
      <c r="F313" s="6">
        <v>0.04467177720402444</v>
      </c>
      <c r="G313" s="6">
        <v>0.0367861393468432</v>
      </c>
      <c r="H313" s="6">
        <v>0.02908487461122993</v>
      </c>
      <c r="I313" s="6">
        <v>0.02156159150882093</v>
      </c>
      <c r="J313" s="6">
        <v>0.014210190600089639</v>
      </c>
      <c r="K313" s="6">
        <v>0.007024848001865483</v>
      </c>
      <c r="L313" s="1">
        <v>48.3999999999998</v>
      </c>
      <c r="M313" s="92">
        <f t="shared" si="29"/>
        <v>-0.018791952525333538</v>
      </c>
      <c r="N313" s="92">
        <f t="shared" si="29"/>
        <v>-0.01493247457375918</v>
      </c>
      <c r="O313" s="92">
        <f t="shared" si="30"/>
        <v>-0.011072996622184821</v>
      </c>
      <c r="P313" s="92">
        <f t="shared" si="30"/>
        <v>-0.007213518670610462</v>
      </c>
      <c r="Q313" s="92">
        <f t="shared" si="30"/>
        <v>-0.0033540407190361028</v>
      </c>
      <c r="R313" s="92">
        <f t="shared" si="30"/>
        <v>0.0005054372325382561</v>
      </c>
      <c r="S313" s="92">
        <f t="shared" si="30"/>
        <v>0.004364915184112615</v>
      </c>
      <c r="T313" s="92">
        <f t="shared" si="30"/>
        <v>0.008224393135686974</v>
      </c>
      <c r="U313" s="92">
        <f t="shared" si="30"/>
        <v>0.012083871087261333</v>
      </c>
      <c r="V313" s="92">
        <f t="shared" si="30"/>
        <v>0.01594334903883569</v>
      </c>
      <c r="W313" s="92">
        <f t="shared" si="30"/>
        <v>0.01980282699041005</v>
      </c>
      <c r="X313" s="92">
        <f t="shared" si="30"/>
        <v>0.02366230494198441</v>
      </c>
    </row>
    <row r="314" spans="1:24" s="3" customFormat="1" ht="11.25">
      <c r="A314" s="1">
        <v>48.5999999999998</v>
      </c>
      <c r="B314" s="6">
        <v>0.07907798746723191</v>
      </c>
      <c r="C314" s="6">
        <v>0.07027669700613055</v>
      </c>
      <c r="D314" s="6">
        <v>0.06169365462937275</v>
      </c>
      <c r="E314" s="6">
        <v>0.05332084181666931</v>
      </c>
      <c r="F314" s="6">
        <v>0.04515062810010948</v>
      </c>
      <c r="G314" s="6">
        <v>0.03717574787026822</v>
      </c>
      <c r="H314" s="6">
        <v>0.029389278826221128</v>
      </c>
      <c r="I314" s="6">
        <v>0.0217846219351201</v>
      </c>
      <c r="J314" s="6">
        <v>0.014355482779385701</v>
      </c>
      <c r="K314" s="6">
        <v>0.0070958541807021255</v>
      </c>
      <c r="L314" s="1">
        <v>48.5999999999998</v>
      </c>
      <c r="M314" s="92">
        <f t="shared" si="29"/>
        <v>-0.018866896452722708</v>
      </c>
      <c r="N314" s="92">
        <f t="shared" si="29"/>
        <v>-0.015007972536810202</v>
      </c>
      <c r="O314" s="92">
        <f t="shared" si="30"/>
        <v>-0.011149048620897696</v>
      </c>
      <c r="P314" s="92">
        <f t="shared" si="30"/>
        <v>-0.007290124704985191</v>
      </c>
      <c r="Q314" s="92">
        <f t="shared" si="30"/>
        <v>-0.0034312007890726867</v>
      </c>
      <c r="R314" s="92">
        <f t="shared" si="30"/>
        <v>0.0004277231268398184</v>
      </c>
      <c r="S314" s="92">
        <f t="shared" si="30"/>
        <v>0.004286647042752324</v>
      </c>
      <c r="T314" s="92">
        <f t="shared" si="30"/>
        <v>0.008145570958664828</v>
      </c>
      <c r="U314" s="92">
        <f t="shared" si="30"/>
        <v>0.012004494874577333</v>
      </c>
      <c r="V314" s="92">
        <f t="shared" si="30"/>
        <v>0.015863418790489837</v>
      </c>
      <c r="W314" s="92">
        <f t="shared" si="30"/>
        <v>0.019722342706402343</v>
      </c>
      <c r="X314" s="92">
        <f t="shared" si="30"/>
        <v>0.02358126662231485</v>
      </c>
    </row>
    <row r="315" spans="1:24" s="3" customFormat="1" ht="11.25">
      <c r="A315" s="1">
        <v>48.7999999999998</v>
      </c>
      <c r="B315" s="6">
        <v>0.07996856774259259</v>
      </c>
      <c r="C315" s="6">
        <v>0.07105811000311821</v>
      </c>
      <c r="D315" s="6">
        <v>0.062371033424410895</v>
      </c>
      <c r="E315" s="6">
        <v>0.053899041898733874</v>
      </c>
      <c r="F315" s="6">
        <v>0.045634245104832154</v>
      </c>
      <c r="G315" s="6">
        <v>0.03756913399742297</v>
      </c>
      <c r="H315" s="6">
        <v>0.029696558052074957</v>
      </c>
      <c r="I315" s="6">
        <v>0.02200970412053613</v>
      </c>
      <c r="J315" s="6">
        <v>0.014502076765088493</v>
      </c>
      <c r="K315" s="6">
        <v>0.0071674799526227325</v>
      </c>
      <c r="L315" s="1">
        <v>48.7999999999998</v>
      </c>
      <c r="M315" s="92">
        <f t="shared" si="29"/>
        <v>-0.01894181886650341</v>
      </c>
      <c r="N315" s="92">
        <f t="shared" si="29"/>
        <v>-0.015083448827209769</v>
      </c>
      <c r="O315" s="92">
        <f t="shared" si="30"/>
        <v>-0.011225078787916128</v>
      </c>
      <c r="P315" s="92">
        <f t="shared" si="30"/>
        <v>-0.007366708748622486</v>
      </c>
      <c r="Q315" s="92">
        <f t="shared" si="30"/>
        <v>-0.0035083387093288445</v>
      </c>
      <c r="R315" s="92">
        <f t="shared" si="30"/>
        <v>0.0003500313299647966</v>
      </c>
      <c r="S315" s="92">
        <f t="shared" si="30"/>
        <v>0.004208401369258438</v>
      </c>
      <c r="T315" s="92">
        <f t="shared" si="30"/>
        <v>0.00806677140855208</v>
      </c>
      <c r="U315" s="92">
        <f t="shared" si="30"/>
        <v>0.01192514144784572</v>
      </c>
      <c r="V315" s="92">
        <f t="shared" si="30"/>
        <v>0.01578351148713936</v>
      </c>
      <c r="W315" s="92">
        <f t="shared" si="30"/>
        <v>0.019641881526433</v>
      </c>
      <c r="X315" s="92">
        <f t="shared" si="30"/>
        <v>0.023500251565726642</v>
      </c>
    </row>
    <row r="316" spans="1:24" s="3" customFormat="1" ht="11.25">
      <c r="A316" s="1">
        <v>48.9999999999998</v>
      </c>
      <c r="B316" s="6">
        <v>0.08086899745042202</v>
      </c>
      <c r="C316" s="6">
        <v>0.07184794051093674</v>
      </c>
      <c r="D316" s="6">
        <v>0.06305551931136942</v>
      </c>
      <c r="E316" s="6">
        <v>0.05448315057473501</v>
      </c>
      <c r="F316" s="6">
        <v>0.046122675350337414</v>
      </c>
      <c r="G316" s="6">
        <v>0.03796633311243308</v>
      </c>
      <c r="H316" s="6">
        <v>0.030006737733266634</v>
      </c>
      <c r="I316" s="6">
        <v>0.022236855174117012</v>
      </c>
      <c r="J316" s="6">
        <v>0.0146499827527246</v>
      </c>
      <c r="K316" s="6">
        <v>0.0072397298586577745</v>
      </c>
      <c r="L316" s="1">
        <v>48.9999999999998</v>
      </c>
      <c r="M316" s="92">
        <f t="shared" si="29"/>
        <v>-0.019016719775937954</v>
      </c>
      <c r="N316" s="92">
        <f t="shared" si="29"/>
        <v>-0.015158903454288658</v>
      </c>
      <c r="O316" s="92">
        <f t="shared" si="30"/>
        <v>-0.011301087132639364</v>
      </c>
      <c r="P316" s="92">
        <f t="shared" si="30"/>
        <v>-0.0074432708109900695</v>
      </c>
      <c r="Q316" s="92">
        <f t="shared" si="30"/>
        <v>-0.0035854544893407754</v>
      </c>
      <c r="R316" s="92">
        <f t="shared" si="30"/>
        <v>0.00027236183230851875</v>
      </c>
      <c r="S316" s="92">
        <f t="shared" si="30"/>
        <v>0.0041301781539578135</v>
      </c>
      <c r="T316" s="92">
        <f t="shared" si="30"/>
        <v>0.007987994475607108</v>
      </c>
      <c r="U316" s="92">
        <f t="shared" si="30"/>
        <v>0.011845810797256402</v>
      </c>
      <c r="V316" s="92">
        <f t="shared" si="30"/>
        <v>0.015703627118905696</v>
      </c>
      <c r="W316" s="92">
        <f t="shared" si="30"/>
        <v>0.01956144344055499</v>
      </c>
      <c r="X316" s="92">
        <f t="shared" si="30"/>
        <v>0.023419259762204284</v>
      </c>
    </row>
    <row r="317" spans="1:24" s="3" customFormat="1" ht="11.25">
      <c r="A317" s="1">
        <v>49.1999999999998</v>
      </c>
      <c r="B317" s="6">
        <v>0.08177939555840724</v>
      </c>
      <c r="C317" s="6">
        <v>0.07264628552762954</v>
      </c>
      <c r="D317" s="6">
        <v>0.06374719029762563</v>
      </c>
      <c r="E317" s="6">
        <v>0.05507322950648844</v>
      </c>
      <c r="F317" s="6">
        <v>0.046615966500740035</v>
      </c>
      <c r="G317" s="6">
        <v>0.03836738096478872</v>
      </c>
      <c r="H317" s="6">
        <v>0.030319843551745884</v>
      </c>
      <c r="I317" s="6">
        <v>0.022466092346927074</v>
      </c>
      <c r="J317" s="6">
        <v>0.014799211011414784</v>
      </c>
      <c r="K317" s="6">
        <v>0.007312608467415851</v>
      </c>
      <c r="L317" s="1">
        <v>49.1999999999998</v>
      </c>
      <c r="M317" s="92">
        <f t="shared" si="29"/>
        <v>-0.019091599190283325</v>
      </c>
      <c r="N317" s="92">
        <f t="shared" si="29"/>
        <v>-0.015234336427372293</v>
      </c>
      <c r="O317" s="92">
        <f t="shared" si="30"/>
        <v>-0.011377073664461263</v>
      </c>
      <c r="P317" s="92">
        <f t="shared" si="30"/>
        <v>-0.007519810901550233</v>
      </c>
      <c r="Q317" s="92">
        <f t="shared" si="30"/>
        <v>-0.003662548138639202</v>
      </c>
      <c r="R317" s="92">
        <f t="shared" si="30"/>
        <v>0.00019471462427182853</v>
      </c>
      <c r="S317" s="92">
        <f t="shared" si="30"/>
        <v>0.00405197738718286</v>
      </c>
      <c r="T317" s="92">
        <f t="shared" si="30"/>
        <v>0.00790924015009389</v>
      </c>
      <c r="U317" s="92">
        <f t="shared" si="30"/>
        <v>0.01176650291300492</v>
      </c>
      <c r="V317" s="92">
        <f t="shared" si="30"/>
        <v>0.015623765675915951</v>
      </c>
      <c r="W317" s="92">
        <f t="shared" si="30"/>
        <v>0.019481028438826983</v>
      </c>
      <c r="X317" s="92">
        <f t="shared" si="30"/>
        <v>0.023338291201738012</v>
      </c>
    </row>
    <row r="318" spans="1:24" s="3" customFormat="1" ht="11.25">
      <c r="A318" s="1">
        <v>49.3999999999998</v>
      </c>
      <c r="B318" s="6">
        <v>0.08269988281866994</v>
      </c>
      <c r="C318" s="6">
        <v>0.07345324341885849</v>
      </c>
      <c r="D318" s="6">
        <v>0.06444612541944121</v>
      </c>
      <c r="E318" s="6">
        <v>0.055669341112125514</v>
      </c>
      <c r="F318" s="6">
        <v>0.04711416675982976</v>
      </c>
      <c r="G318" s="6">
        <v>0.038772313674149836</v>
      </c>
      <c r="H318" s="6">
        <v>0.030635901429714025</v>
      </c>
      <c r="I318" s="6">
        <v>0.022697433033473564</v>
      </c>
      <c r="J318" s="6">
        <v>0.014949771884469134</v>
      </c>
      <c r="K318" s="6">
        <v>0.00738612037523801</v>
      </c>
      <c r="L318" s="1">
        <v>49.3999999999998</v>
      </c>
      <c r="M318" s="92">
        <f t="shared" si="29"/>
        <v>-0.0191664571187912</v>
      </c>
      <c r="N318" s="92">
        <f t="shared" si="29"/>
        <v>-0.015309747755780746</v>
      </c>
      <c r="O318" s="92">
        <f t="shared" si="30"/>
        <v>-0.01145303839277029</v>
      </c>
      <c r="P318" s="92">
        <f t="shared" si="30"/>
        <v>-0.007596329029759836</v>
      </c>
      <c r="Q318" s="92">
        <f t="shared" si="30"/>
        <v>-0.00373961966674938</v>
      </c>
      <c r="R318" s="92">
        <f t="shared" si="30"/>
        <v>0.00011708969626107544</v>
      </c>
      <c r="S318" s="92">
        <f t="shared" si="30"/>
        <v>0.0039737990592715305</v>
      </c>
      <c r="T318" s="92">
        <f t="shared" si="30"/>
        <v>0.007830508422281987</v>
      </c>
      <c r="U318" s="92">
        <f t="shared" si="30"/>
        <v>0.011687217785292442</v>
      </c>
      <c r="V318" s="92">
        <f t="shared" si="30"/>
        <v>0.015543927148302897</v>
      </c>
      <c r="W318" s="92">
        <f t="shared" si="30"/>
        <v>0.01940063651131335</v>
      </c>
      <c r="X318" s="92">
        <f t="shared" si="30"/>
        <v>0.023257345874323807</v>
      </c>
    </row>
    <row r="319" spans="1:24" s="3" customFormat="1" ht="11.25">
      <c r="A319" s="1">
        <v>49.5999999999998</v>
      </c>
      <c r="B319" s="6">
        <v>0.08363058180216007</v>
      </c>
      <c r="C319" s="6">
        <v>0.07426891394271898</v>
      </c>
      <c r="D319" s="6">
        <v>0.06515240475944181</v>
      </c>
      <c r="E319" s="6">
        <v>0.056271548578038365</v>
      </c>
      <c r="F319" s="6">
        <v>0.047617324878918815</v>
      </c>
      <c r="G319" s="6">
        <v>0.03918116773523415</v>
      </c>
      <c r="H319" s="6">
        <v>0.030954937532445187</v>
      </c>
      <c r="I319" s="6">
        <v>0.022930894773153767</v>
      </c>
      <c r="J319" s="6">
        <v>0.015101675789989935</v>
      </c>
      <c r="K319" s="6">
        <v>0.007460270206353793</v>
      </c>
      <c r="L319" s="1">
        <v>49.5999999999998</v>
      </c>
      <c r="M319" s="92">
        <f t="shared" si="29"/>
        <v>-0.01924129357070795</v>
      </c>
      <c r="N319" s="92">
        <f t="shared" si="29"/>
        <v>-0.015385137448828735</v>
      </c>
      <c r="O319" s="92">
        <f t="shared" si="30"/>
        <v>-0.011528981326949522</v>
      </c>
      <c r="P319" s="92">
        <f t="shared" si="30"/>
        <v>-0.007672825205070307</v>
      </c>
      <c r="Q319" s="92">
        <f t="shared" si="30"/>
        <v>-0.003816669083191094</v>
      </c>
      <c r="R319" s="92">
        <f t="shared" si="30"/>
        <v>3.9487038688119463E-05</v>
      </c>
      <c r="S319" s="92">
        <f t="shared" si="30"/>
        <v>0.003895643160567333</v>
      </c>
      <c r="T319" s="92">
        <f t="shared" si="30"/>
        <v>0.007751799282446546</v>
      </c>
      <c r="U319" s="92">
        <f t="shared" si="30"/>
        <v>0.01160795540432576</v>
      </c>
      <c r="V319" s="92">
        <f t="shared" si="30"/>
        <v>0.015464111526204973</v>
      </c>
      <c r="W319" s="92">
        <f t="shared" si="30"/>
        <v>0.019320267648084186</v>
      </c>
      <c r="X319" s="92">
        <f t="shared" si="30"/>
        <v>0.0231764237699634</v>
      </c>
    </row>
    <row r="320" spans="1:24" s="3" customFormat="1" ht="11.25">
      <c r="A320" s="1">
        <v>49.7999999999998</v>
      </c>
      <c r="B320" s="6">
        <v>0.08457161693385104</v>
      </c>
      <c r="C320" s="6">
        <v>0.07509339827510003</v>
      </c>
      <c r="D320" s="6">
        <v>0.06586610946445723</v>
      </c>
      <c r="E320" s="6">
        <v>0.05687991587105488</v>
      </c>
      <c r="F320" s="6">
        <v>0.04812549016482926</v>
      </c>
      <c r="G320" s="6">
        <v>0.039593980022784636</v>
      </c>
      <c r="H320" s="6">
        <v>0.031276978271148725</v>
      </c>
      <c r="I320" s="6">
        <v>0.023166495251720525</v>
      </c>
      <c r="J320" s="6">
        <v>0.015254933221480603</v>
      </c>
      <c r="K320" s="6">
        <v>0.0075350626130381475</v>
      </c>
      <c r="L320" s="1">
        <v>49.7999999999998</v>
      </c>
      <c r="M320" s="92">
        <f t="shared" si="29"/>
        <v>-0.019316108555274623</v>
      </c>
      <c r="N320" s="92">
        <f t="shared" si="29"/>
        <v>-0.015460505515825633</v>
      </c>
      <c r="O320" s="92">
        <f t="shared" si="30"/>
        <v>-0.011604902476376645</v>
      </c>
      <c r="P320" s="92">
        <f t="shared" si="30"/>
        <v>-0.007749299436927656</v>
      </c>
      <c r="Q320" s="92">
        <f t="shared" si="30"/>
        <v>-0.0038936963974786675</v>
      </c>
      <c r="R320" s="92">
        <f t="shared" si="30"/>
        <v>-3.809335802967858E-05</v>
      </c>
      <c r="S320" s="92">
        <f t="shared" si="30"/>
        <v>0.00381750968141931</v>
      </c>
      <c r="T320" s="92">
        <f t="shared" si="30"/>
        <v>0.007673112720868299</v>
      </c>
      <c r="U320" s="92">
        <f t="shared" si="30"/>
        <v>0.011528715760317288</v>
      </c>
      <c r="V320" s="92">
        <f t="shared" si="30"/>
        <v>0.015384318799766277</v>
      </c>
      <c r="W320" s="92">
        <f t="shared" si="30"/>
        <v>0.019239921839215267</v>
      </c>
      <c r="X320" s="92">
        <f t="shared" si="30"/>
        <v>0.023095524878664255</v>
      </c>
    </row>
    <row r="321" spans="1:24" s="3" customFormat="1" ht="11.25">
      <c r="A321" s="1">
        <v>49.9999999999998</v>
      </c>
      <c r="B321" s="6">
        <v>0.08552311452876105</v>
      </c>
      <c r="C321" s="6">
        <v>0.07592679903560641</v>
      </c>
      <c r="D321" s="6">
        <v>0.0665873217637326</v>
      </c>
      <c r="E321" s="6">
        <v>0.05749450775085041</v>
      </c>
      <c r="F321" s="6">
        <v>0.048638712488024316</v>
      </c>
      <c r="G321" s="6">
        <v>0.04001078779661932</v>
      </c>
      <c r="H321" s="6">
        <v>0.03160205030587437</v>
      </c>
      <c r="I321" s="6">
        <v>0.023404252302766892</v>
      </c>
      <c r="J321" s="6">
        <v>0.01540955474846116</v>
      </c>
      <c r="K321" s="6">
        <v>0.007610502275769411</v>
      </c>
      <c r="L321" s="1">
        <v>49.9999999999998</v>
      </c>
      <c r="M321" s="92">
        <f t="shared" si="29"/>
        <v>-0.019390902081726988</v>
      </c>
      <c r="N321" s="92">
        <f t="shared" si="29"/>
        <v>-0.015535851966075483</v>
      </c>
      <c r="O321" s="92">
        <f aca="true" t="shared" si="31" ref="O321:X321">+(O$5-$B$2*$A321)/($B$4+$B$3*$A321)</f>
        <v>-0.011680801850423979</v>
      </c>
      <c r="P321" s="92">
        <f t="shared" si="31"/>
        <v>-0.007825751734772474</v>
      </c>
      <c r="Q321" s="92">
        <f t="shared" si="31"/>
        <v>-0.003970701619120971</v>
      </c>
      <c r="R321" s="92">
        <f t="shared" si="31"/>
        <v>-0.00011565150346946659</v>
      </c>
      <c r="S321" s="92">
        <f t="shared" si="31"/>
        <v>0.0037393986121820374</v>
      </c>
      <c r="T321" s="92">
        <f t="shared" si="31"/>
        <v>0.007594448727833542</v>
      </c>
      <c r="U321" s="92">
        <f t="shared" si="31"/>
        <v>0.011449498843485046</v>
      </c>
      <c r="V321" s="92">
        <f t="shared" si="31"/>
        <v>0.01530454895913655</v>
      </c>
      <c r="W321" s="92">
        <f t="shared" si="31"/>
        <v>0.019159599074788054</v>
      </c>
      <c r="X321" s="92">
        <f t="shared" si="31"/>
        <v>0.023014649190439558</v>
      </c>
    </row>
    <row r="322" spans="3:4" s="3" customFormat="1" ht="11.25">
      <c r="C322" s="2"/>
      <c r="D322" s="4"/>
    </row>
    <row r="323" spans="3:4" s="3" customFormat="1" ht="11.25">
      <c r="C323" s="2"/>
      <c r="D32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Z371"/>
  <sheetViews>
    <sheetView showZeros="0" tabSelected="1" view="pageBreakPreview" zoomScaleSheetLayoutView="100" workbookViewId="0" topLeftCell="A3">
      <selection activeCell="Y5" sqref="Y5"/>
    </sheetView>
  </sheetViews>
  <sheetFormatPr defaultColWidth="9.140625" defaultRowHeight="12.75"/>
  <cols>
    <col min="1" max="1" width="20.28125" style="7" customWidth="1"/>
    <col min="2" max="2" width="7.421875" style="7" customWidth="1"/>
    <col min="3" max="3" width="7.421875" style="8" customWidth="1"/>
    <col min="4" max="4" width="7.421875" style="9" customWidth="1"/>
    <col min="5" max="14" width="7.421875" style="7" customWidth="1"/>
    <col min="15" max="15" width="7.7109375" style="7" customWidth="1"/>
    <col min="16" max="17" width="7.8515625" style="7" customWidth="1"/>
    <col min="18" max="18" width="8.00390625" style="7" customWidth="1"/>
    <col min="19" max="19" width="7.8515625" style="7" customWidth="1"/>
    <col min="20" max="20" width="8.140625" style="7" customWidth="1"/>
    <col min="21" max="16384" width="9.140625" style="7" customWidth="1"/>
  </cols>
  <sheetData>
    <row r="1" spans="1:15" ht="21.75" customHeight="1" hidden="1">
      <c r="A1" s="3"/>
      <c r="B1" s="3"/>
      <c r="C1" s="2" t="b">
        <v>0</v>
      </c>
      <c r="D1" s="4" t="b">
        <v>1</v>
      </c>
      <c r="E1" s="3" t="b">
        <v>1</v>
      </c>
      <c r="F1" s="3" t="s">
        <v>74</v>
      </c>
      <c r="G1" s="3" t="b">
        <v>1</v>
      </c>
      <c r="H1" s="3" t="b">
        <v>0</v>
      </c>
      <c r="I1" s="3" t="b">
        <v>0</v>
      </c>
      <c r="J1" s="3" t="b">
        <v>1</v>
      </c>
      <c r="K1" s="3" t="b">
        <v>0</v>
      </c>
      <c r="L1" s="3"/>
      <c r="M1" s="3"/>
      <c r="N1" s="3"/>
      <c r="O1" s="3"/>
    </row>
    <row r="2" spans="1:15" ht="21.75" customHeight="1" hidden="1">
      <c r="A2" s="3"/>
      <c r="B2" s="3"/>
      <c r="C2" s="2"/>
      <c r="D2" s="4"/>
      <c r="E2" s="3"/>
      <c r="F2" s="3"/>
      <c r="G2" s="3">
        <v>0</v>
      </c>
      <c r="H2" s="3">
        <v>0</v>
      </c>
      <c r="I2" s="3">
        <v>0</v>
      </c>
      <c r="J2" s="3">
        <v>0</v>
      </c>
      <c r="K2" s="3">
        <v>0</v>
      </c>
      <c r="L2" s="3"/>
      <c r="M2" s="3"/>
      <c r="N2" s="3"/>
      <c r="O2" s="3"/>
    </row>
    <row r="3" spans="1:15" ht="6.75" customHeight="1" thickBot="1">
      <c r="A3" s="3"/>
      <c r="B3" s="3"/>
      <c r="C3" s="2"/>
      <c r="D3" s="4"/>
      <c r="E3" s="3"/>
      <c r="F3" s="3"/>
      <c r="G3" s="3">
        <v>0</v>
      </c>
      <c r="H3" s="3">
        <v>0</v>
      </c>
      <c r="I3" s="3">
        <v>0</v>
      </c>
      <c r="J3" s="3">
        <v>0</v>
      </c>
      <c r="K3" s="3">
        <v>0</v>
      </c>
      <c r="L3" s="3"/>
      <c r="M3" s="3"/>
      <c r="N3" s="3"/>
      <c r="O3" s="3"/>
    </row>
    <row r="4" spans="1:15" ht="13.5" customHeight="1" thickTop="1">
      <c r="A4" s="75" t="s">
        <v>17</v>
      </c>
      <c r="B4" s="53"/>
      <c r="C4" s="53"/>
      <c r="D4" s="53"/>
      <c r="E4" s="53"/>
      <c r="F4" s="53"/>
      <c r="G4" s="53">
        <v>0</v>
      </c>
      <c r="H4" s="53">
        <v>0</v>
      </c>
      <c r="I4" s="54">
        <v>0</v>
      </c>
      <c r="J4" s="55">
        <v>0</v>
      </c>
      <c r="K4" s="55">
        <v>0</v>
      </c>
      <c r="L4" s="84" t="s">
        <v>18</v>
      </c>
      <c r="M4" s="160">
        <f ca="1">TODAY()</f>
        <v>44961</v>
      </c>
      <c r="N4" s="160"/>
      <c r="O4" s="3"/>
    </row>
    <row r="5" spans="1:17" ht="12.75">
      <c r="A5" s="76" t="s">
        <v>294</v>
      </c>
      <c r="B5" s="56"/>
      <c r="C5" s="57"/>
      <c r="D5" s="57"/>
      <c r="E5" s="57"/>
      <c r="F5" s="57"/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105" t="s">
        <v>291</v>
      </c>
      <c r="M5" s="161" t="s">
        <v>302</v>
      </c>
      <c r="N5" s="161"/>
      <c r="O5" s="3"/>
      <c r="Q5" s="10"/>
    </row>
    <row r="6" spans="1:17" ht="13.5" thickBot="1">
      <c r="A6" s="77" t="s">
        <v>292</v>
      </c>
      <c r="B6" s="58"/>
      <c r="C6" s="58"/>
      <c r="D6" s="58"/>
      <c r="E6" s="58"/>
      <c r="F6" s="58"/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106"/>
      <c r="M6" s="182"/>
      <c r="N6" s="182"/>
      <c r="O6" s="3"/>
      <c r="Q6" s="10"/>
    </row>
    <row r="7" spans="1:17" ht="14.25" thickBot="1" thickTop="1">
      <c r="A7" s="78"/>
      <c r="B7" s="107"/>
      <c r="C7" s="107"/>
      <c r="D7" s="107"/>
      <c r="E7" s="107"/>
      <c r="F7" s="107"/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78"/>
      <c r="M7" s="78"/>
      <c r="N7" s="78"/>
      <c r="O7" s="3"/>
      <c r="Q7" s="10"/>
    </row>
    <row r="8" spans="1:15" ht="12" thickTop="1">
      <c r="A8" s="79" t="s">
        <v>36</v>
      </c>
      <c r="B8" s="59">
        <v>1000</v>
      </c>
      <c r="C8" s="108" t="s">
        <v>75</v>
      </c>
      <c r="D8" s="3"/>
      <c r="E8" s="3"/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  <c r="L8" s="3"/>
      <c r="M8" s="3"/>
      <c r="N8" s="3"/>
      <c r="O8" s="3"/>
    </row>
    <row r="9" spans="1:15" ht="11.25">
      <c r="A9" s="80" t="s">
        <v>37</v>
      </c>
      <c r="B9" s="11">
        <v>1000</v>
      </c>
      <c r="C9" s="109" t="s">
        <v>75</v>
      </c>
      <c r="D9" s="3"/>
      <c r="E9" s="3"/>
      <c r="F9" s="3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/>
      <c r="M9" s="3"/>
      <c r="N9" s="3"/>
      <c r="O9" s="3"/>
    </row>
    <row r="10" spans="1:17" ht="11.25">
      <c r="A10" s="81" t="s">
        <v>38</v>
      </c>
      <c r="B10" s="12">
        <v>0</v>
      </c>
      <c r="C10" s="110" t="s">
        <v>75</v>
      </c>
      <c r="D10" s="3"/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13"/>
      <c r="Q10" s="8"/>
    </row>
    <row r="11" spans="1:17" ht="11.25">
      <c r="A11" s="82" t="s">
        <v>39</v>
      </c>
      <c r="B11" s="14"/>
      <c r="C11" s="111" t="s">
        <v>1</v>
      </c>
      <c r="D11" s="3"/>
      <c r="E11" s="3"/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/>
      <c r="M11" s="3"/>
      <c r="N11" s="3"/>
      <c r="O11" s="3"/>
      <c r="P11" s="13"/>
      <c r="Q11" s="8"/>
    </row>
    <row r="12" spans="1:17" ht="12" thickBot="1">
      <c r="A12" s="83" t="s">
        <v>40</v>
      </c>
      <c r="B12" s="15"/>
      <c r="C12" s="112"/>
      <c r="D12" s="3"/>
      <c r="E12" s="3"/>
      <c r="F12" s="3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13"/>
      <c r="Q12" s="8"/>
    </row>
    <row r="13" spans="1:17" ht="12.75" customHeight="1" thickBot="1" thickTop="1">
      <c r="A13" s="113"/>
      <c r="B13" s="114"/>
      <c r="C13" s="2"/>
      <c r="D13" s="3"/>
      <c r="E13" s="3"/>
      <c r="F13" s="3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/>
      <c r="M13" s="3"/>
      <c r="N13" s="3"/>
      <c r="O13" s="3"/>
      <c r="P13" s="13"/>
      <c r="Q13" s="8"/>
    </row>
    <row r="14" spans="1:17" ht="18" customHeight="1" thickBot="1" thickTop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3"/>
      <c r="P14" s="13"/>
      <c r="Q14" s="8"/>
    </row>
    <row r="15" spans="1:15" ht="13.5" customHeight="1" thickTop="1">
      <c r="A15" s="169"/>
      <c r="B15" s="170"/>
      <c r="C15" s="67" t="s">
        <v>7</v>
      </c>
      <c r="D15" s="67" t="s">
        <v>8</v>
      </c>
      <c r="E15" s="67" t="s">
        <v>15</v>
      </c>
      <c r="F15" s="67" t="s">
        <v>14</v>
      </c>
      <c r="G15" s="67">
        <v>0</v>
      </c>
      <c r="H15" s="67">
        <v>0</v>
      </c>
      <c r="I15" s="67" t="s">
        <v>16</v>
      </c>
      <c r="J15" s="67" t="s">
        <v>30</v>
      </c>
      <c r="K15" s="73" t="s">
        <v>6</v>
      </c>
      <c r="L15" s="174" t="s">
        <v>41</v>
      </c>
      <c r="M15" s="175"/>
      <c r="N15" s="175"/>
      <c r="O15" s="3"/>
    </row>
    <row r="16" spans="1:15" ht="13.5" customHeight="1" thickBot="1">
      <c r="A16" s="171"/>
      <c r="B16" s="172"/>
      <c r="C16" s="74" t="s">
        <v>0</v>
      </c>
      <c r="D16" s="74" t="s">
        <v>9</v>
      </c>
      <c r="E16" s="74" t="s">
        <v>10</v>
      </c>
      <c r="F16" s="74" t="s">
        <v>10</v>
      </c>
      <c r="G16" s="74" t="s">
        <v>11</v>
      </c>
      <c r="H16" s="74" t="s">
        <v>12</v>
      </c>
      <c r="I16" s="74" t="s">
        <v>12</v>
      </c>
      <c r="J16" s="74" t="s">
        <v>11</v>
      </c>
      <c r="K16" s="74" t="s">
        <v>1</v>
      </c>
      <c r="L16" s="176"/>
      <c r="M16" s="177"/>
      <c r="N16" s="177"/>
      <c r="O16" s="3"/>
    </row>
    <row r="17" spans="1:15" ht="12.75" customHeight="1" thickTop="1">
      <c r="A17" s="166" t="s">
        <v>24</v>
      </c>
      <c r="B17" s="97" t="s">
        <v>20</v>
      </c>
      <c r="C17" s="16">
        <v>34</v>
      </c>
      <c r="D17" s="16">
        <v>55</v>
      </c>
      <c r="E17" s="17">
        <v>5325.586905373004</v>
      </c>
      <c r="F17" s="17">
        <v>2929.0727979551525</v>
      </c>
      <c r="G17" s="18">
        <v>0.018515244997196235</v>
      </c>
      <c r="H17" s="19">
        <v>81.68153183161047</v>
      </c>
      <c r="I17" s="19"/>
      <c r="J17" s="19"/>
      <c r="K17" s="19"/>
      <c r="L17" s="184" t="s">
        <v>42</v>
      </c>
      <c r="M17" s="185"/>
      <c r="N17" s="185"/>
      <c r="O17" s="3"/>
    </row>
    <row r="18" spans="1:15" ht="12.75" customHeight="1">
      <c r="A18" s="167"/>
      <c r="B18" s="98"/>
      <c r="C18" s="20">
        <v>34</v>
      </c>
      <c r="D18" s="20">
        <v>55.00000000000001</v>
      </c>
      <c r="E18" s="21">
        <v>5325.586905373004</v>
      </c>
      <c r="F18" s="21">
        <v>2929.0727979551525</v>
      </c>
      <c r="G18" s="22">
        <v>0.018515244997196235</v>
      </c>
      <c r="H18" s="23">
        <v>81.68153183161047</v>
      </c>
      <c r="I18" s="23"/>
      <c r="J18" s="23"/>
      <c r="K18" s="23"/>
      <c r="L18" s="178" t="s">
        <v>43</v>
      </c>
      <c r="M18" s="179"/>
      <c r="N18" s="179"/>
      <c r="O18" s="3"/>
    </row>
    <row r="19" spans="1:15" ht="12.75" customHeight="1">
      <c r="A19" s="167"/>
      <c r="B19" s="99" t="s">
        <v>23</v>
      </c>
      <c r="C19" s="20">
        <v>16.36628777035442</v>
      </c>
      <c r="D19" s="20">
        <v>100</v>
      </c>
      <c r="E19" s="21">
        <v>1681.0387064975148</v>
      </c>
      <c r="F19" s="21">
        <v>1681.0387064975148</v>
      </c>
      <c r="G19" s="22">
        <v>0.010495887421824165</v>
      </c>
      <c r="H19" s="23">
        <v>41.400346325194164</v>
      </c>
      <c r="I19" s="23"/>
      <c r="J19" s="23"/>
      <c r="K19" s="23"/>
      <c r="L19" s="178" t="s">
        <v>44</v>
      </c>
      <c r="M19" s="179"/>
      <c r="N19" s="179"/>
      <c r="O19" s="3"/>
    </row>
    <row r="20" spans="1:15" ht="12.75" customHeight="1">
      <c r="A20" s="167"/>
      <c r="B20" s="99"/>
      <c r="C20" s="20">
        <v>26</v>
      </c>
      <c r="D20" s="20">
        <v>50</v>
      </c>
      <c r="E20" s="21">
        <v>3362.9607520738396</v>
      </c>
      <c r="F20" s="21">
        <v>1681.4803760369198</v>
      </c>
      <c r="G20" s="22">
        <v>0.010495887421824165</v>
      </c>
      <c r="H20" s="23">
        <v>52.913795557701654</v>
      </c>
      <c r="I20" s="23"/>
      <c r="J20" s="23"/>
      <c r="K20" s="23"/>
      <c r="L20" s="178" t="s">
        <v>50</v>
      </c>
      <c r="M20" s="179"/>
      <c r="N20" s="179"/>
      <c r="O20" s="3"/>
    </row>
    <row r="21" spans="1:15" ht="12.75" customHeight="1">
      <c r="A21" s="167"/>
      <c r="B21" s="99" t="s">
        <v>22</v>
      </c>
      <c r="C21" s="20">
        <v>26</v>
      </c>
      <c r="D21" s="20">
        <v>50</v>
      </c>
      <c r="E21" s="21">
        <v>3362.9607520738396</v>
      </c>
      <c r="F21" s="21">
        <v>1681.4803760369198</v>
      </c>
      <c r="G21" s="22">
        <v>0.010495887421824165</v>
      </c>
      <c r="H21" s="23">
        <v>52.913795557701654</v>
      </c>
      <c r="I21" s="23"/>
      <c r="J21" s="23"/>
      <c r="K21" s="23"/>
      <c r="L21" s="178" t="s">
        <v>45</v>
      </c>
      <c r="M21" s="179"/>
      <c r="N21" s="179"/>
      <c r="O21" s="3"/>
    </row>
    <row r="22" spans="1:15" ht="12.75" customHeight="1">
      <c r="A22" s="167"/>
      <c r="B22" s="99" t="s">
        <v>21</v>
      </c>
      <c r="C22" s="20">
        <v>26</v>
      </c>
      <c r="D22" s="20">
        <v>50</v>
      </c>
      <c r="E22" s="21">
        <v>3362.9607520738396</v>
      </c>
      <c r="F22" s="21">
        <v>1681.4803760369198</v>
      </c>
      <c r="G22" s="22">
        <v>0.010495887421824165</v>
      </c>
      <c r="H22" s="23">
        <v>52.913795557701654</v>
      </c>
      <c r="I22" s="23"/>
      <c r="J22" s="23"/>
      <c r="K22" s="23"/>
      <c r="L22" s="178" t="s">
        <v>46</v>
      </c>
      <c r="M22" s="179"/>
      <c r="N22" s="179"/>
      <c r="O22" s="3"/>
    </row>
    <row r="23" spans="1:15" ht="12.75" customHeight="1">
      <c r="A23" s="167"/>
      <c r="B23" s="99" t="s">
        <v>26</v>
      </c>
      <c r="C23" s="20"/>
      <c r="D23" s="20"/>
      <c r="E23" s="21"/>
      <c r="F23" s="21"/>
      <c r="G23" s="22"/>
      <c r="H23" s="23"/>
      <c r="I23" s="23">
        <v>40.28118550641631</v>
      </c>
      <c r="J23" s="23"/>
      <c r="K23" s="23">
        <v>13.427061835472102</v>
      </c>
      <c r="L23" s="178" t="s">
        <v>47</v>
      </c>
      <c r="M23" s="179"/>
      <c r="N23" s="179"/>
      <c r="O23" s="3"/>
    </row>
    <row r="24" spans="1:15" ht="12.75" customHeight="1" thickBot="1">
      <c r="A24" s="168"/>
      <c r="B24" s="100" t="s">
        <v>27</v>
      </c>
      <c r="C24" s="24"/>
      <c r="D24" s="24"/>
      <c r="E24" s="25"/>
      <c r="F24" s="25"/>
      <c r="G24" s="26"/>
      <c r="H24" s="27"/>
      <c r="I24" s="27">
        <v>11.51344923250749</v>
      </c>
      <c r="J24" s="27"/>
      <c r="K24" s="27">
        <v>3.83781641083583</v>
      </c>
      <c r="L24" s="180" t="s">
        <v>48</v>
      </c>
      <c r="M24" s="181"/>
      <c r="N24" s="181"/>
      <c r="O24" s="3"/>
    </row>
    <row r="25" spans="1:15" ht="12.75" customHeight="1" thickTop="1">
      <c r="A25" s="163" t="s">
        <v>25</v>
      </c>
      <c r="B25" s="101" t="s">
        <v>20</v>
      </c>
      <c r="C25" s="28">
        <v>0</v>
      </c>
      <c r="D25" s="28">
        <v>80</v>
      </c>
      <c r="E25" s="29">
        <v>610.7575060794323</v>
      </c>
      <c r="F25" s="29">
        <v>488.6060048635459</v>
      </c>
      <c r="G25" s="30">
        <v>0.003013824184546763</v>
      </c>
      <c r="H25" s="31">
        <v>7.537574285551454</v>
      </c>
      <c r="I25" s="31"/>
      <c r="J25" s="31"/>
      <c r="K25" s="31"/>
      <c r="L25" s="184" t="s">
        <v>42</v>
      </c>
      <c r="M25" s="185"/>
      <c r="N25" s="185"/>
      <c r="O25" s="3"/>
    </row>
    <row r="26" spans="1:15" ht="12.75" customHeight="1">
      <c r="A26" s="164"/>
      <c r="B26" s="102"/>
      <c r="C26" s="32">
        <v>0</v>
      </c>
      <c r="D26" s="32">
        <v>79.99999999999997</v>
      </c>
      <c r="E26" s="33">
        <v>610.7575060794323</v>
      </c>
      <c r="F26" s="33">
        <v>488.6060048635457</v>
      </c>
      <c r="G26" s="34">
        <v>0.0030138241845467624</v>
      </c>
      <c r="H26" s="35">
        <v>7.537574285551453</v>
      </c>
      <c r="I26" s="35"/>
      <c r="J26" s="35"/>
      <c r="K26" s="35"/>
      <c r="L26" s="178" t="s">
        <v>43</v>
      </c>
      <c r="M26" s="179"/>
      <c r="N26" s="179"/>
      <c r="O26" s="3"/>
    </row>
    <row r="27" spans="1:15" ht="12.75" customHeight="1">
      <c r="A27" s="164"/>
      <c r="B27" s="103" t="s">
        <v>19</v>
      </c>
      <c r="C27" s="32">
        <v>19.84695301325581</v>
      </c>
      <c r="D27" s="32">
        <v>21.094115875336904</v>
      </c>
      <c r="E27" s="33">
        <v>2316.314216491152</v>
      </c>
      <c r="F27" s="33">
        <v>488.6060048635457</v>
      </c>
      <c r="G27" s="34">
        <v>0.0030138241845467624</v>
      </c>
      <c r="H27" s="35">
        <v>27.614865339071297</v>
      </c>
      <c r="I27" s="35"/>
      <c r="J27" s="35"/>
      <c r="K27" s="35"/>
      <c r="L27" s="178" t="s">
        <v>49</v>
      </c>
      <c r="M27" s="179"/>
      <c r="N27" s="179"/>
      <c r="O27" s="3"/>
    </row>
    <row r="28" spans="1:15" ht="12.75" customHeight="1">
      <c r="A28" s="164"/>
      <c r="B28" s="103" t="s">
        <v>23</v>
      </c>
      <c r="C28" s="32">
        <v>9.274538114168475</v>
      </c>
      <c r="D28" s="32">
        <v>100</v>
      </c>
      <c r="E28" s="33">
        <v>1169.1981065429645</v>
      </c>
      <c r="F28" s="33">
        <v>1169.1981065429645</v>
      </c>
      <c r="G28" s="34">
        <v>0.007260865816652211</v>
      </c>
      <c r="H28" s="35">
        <v>27.614865339071297</v>
      </c>
      <c r="I28" s="35"/>
      <c r="J28" s="35"/>
      <c r="K28" s="35"/>
      <c r="L28" s="178" t="s">
        <v>51</v>
      </c>
      <c r="M28" s="179"/>
      <c r="N28" s="179"/>
      <c r="O28" s="3"/>
    </row>
    <row r="29" spans="1:15" ht="12.75" customHeight="1">
      <c r="A29" s="164"/>
      <c r="B29" s="103" t="s">
        <v>22</v>
      </c>
      <c r="C29" s="32">
        <v>20</v>
      </c>
      <c r="D29" s="32">
        <v>50</v>
      </c>
      <c r="E29" s="33">
        <v>2338.396213085929</v>
      </c>
      <c r="F29" s="33">
        <v>1169.1981065429645</v>
      </c>
      <c r="G29" s="34">
        <v>0.007260865816652211</v>
      </c>
      <c r="H29" s="35">
        <v>38.54952961582664</v>
      </c>
      <c r="I29" s="35"/>
      <c r="J29" s="35"/>
      <c r="K29" s="35"/>
      <c r="L29" s="178" t="s">
        <v>52</v>
      </c>
      <c r="M29" s="179"/>
      <c r="N29" s="179"/>
      <c r="O29" s="3"/>
    </row>
    <row r="30" spans="1:15" ht="12.75" customHeight="1">
      <c r="A30" s="164"/>
      <c r="B30" s="103" t="s">
        <v>21</v>
      </c>
      <c r="C30" s="32">
        <v>20</v>
      </c>
      <c r="D30" s="32">
        <v>50</v>
      </c>
      <c r="E30" s="33">
        <v>2338.396213085929</v>
      </c>
      <c r="F30" s="33">
        <v>1169.1981065429645</v>
      </c>
      <c r="G30" s="34">
        <v>0.007260865816652211</v>
      </c>
      <c r="H30" s="35">
        <v>38.54952961582664</v>
      </c>
      <c r="I30" s="35"/>
      <c r="J30" s="35"/>
      <c r="K30" s="35"/>
      <c r="L30" s="178" t="s">
        <v>46</v>
      </c>
      <c r="M30" s="179"/>
      <c r="N30" s="179"/>
      <c r="O30" s="3"/>
    </row>
    <row r="31" spans="1:15" ht="12.75" customHeight="1">
      <c r="A31" s="164"/>
      <c r="B31" s="103" t="s">
        <v>28</v>
      </c>
      <c r="C31" s="32"/>
      <c r="D31" s="32"/>
      <c r="E31" s="33"/>
      <c r="F31" s="33"/>
      <c r="G31" s="34"/>
      <c r="H31" s="35"/>
      <c r="I31" s="35">
        <v>20.077291053519843</v>
      </c>
      <c r="J31" s="35"/>
      <c r="K31" s="35">
        <v>6.692430351173281</v>
      </c>
      <c r="L31" s="178" t="s">
        <v>53</v>
      </c>
      <c r="M31" s="179"/>
      <c r="N31" s="179"/>
      <c r="O31" s="3"/>
    </row>
    <row r="32" spans="1:15" ht="12.75" customHeight="1">
      <c r="A32" s="164"/>
      <c r="B32" s="103" t="s">
        <v>29</v>
      </c>
      <c r="C32" s="32"/>
      <c r="D32" s="32"/>
      <c r="E32" s="33"/>
      <c r="F32" s="33"/>
      <c r="G32" s="34"/>
      <c r="H32" s="35"/>
      <c r="I32" s="35"/>
      <c r="J32" s="34">
        <v>0.004247041632105449</v>
      </c>
      <c r="K32" s="35"/>
      <c r="L32" s="178" t="s">
        <v>295</v>
      </c>
      <c r="M32" s="179"/>
      <c r="N32" s="179"/>
      <c r="O32" s="3"/>
    </row>
    <row r="33" spans="1:15" ht="12.75" customHeight="1" thickBot="1">
      <c r="A33" s="165"/>
      <c r="B33" s="104" t="s">
        <v>27</v>
      </c>
      <c r="C33" s="36"/>
      <c r="D33" s="36"/>
      <c r="E33" s="37"/>
      <c r="F33" s="37"/>
      <c r="G33" s="38"/>
      <c r="H33" s="39"/>
      <c r="I33" s="39">
        <v>10.934664276755345</v>
      </c>
      <c r="J33" s="39"/>
      <c r="K33" s="39">
        <v>3.6448880922517817</v>
      </c>
      <c r="L33" s="180" t="s">
        <v>48</v>
      </c>
      <c r="M33" s="181"/>
      <c r="N33" s="181"/>
      <c r="O33" s="3"/>
    </row>
    <row r="34" spans="1:15" ht="2.25" customHeight="1" hidden="1" thickTop="1">
      <c r="A34" s="78"/>
      <c r="B34" s="78"/>
      <c r="C34" s="115"/>
      <c r="D34" s="116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3"/>
    </row>
    <row r="35" spans="1:15" ht="12" thickTop="1">
      <c r="A35" s="3"/>
      <c r="B35" s="3"/>
      <c r="C35" s="2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1.25">
      <c r="A36" s="3"/>
      <c r="B36" s="3"/>
      <c r="C36" s="2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1.25">
      <c r="A37" s="3"/>
      <c r="B37" s="3"/>
      <c r="C37" s="2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6" ht="12.75">
      <c r="A38" s="3"/>
      <c r="B38" s="3"/>
      <c r="C38" s="2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/>
      <c r="P38" s="40"/>
    </row>
    <row r="39" spans="1:16" ht="12.75">
      <c r="A39" s="3"/>
      <c r="B39" s="3"/>
      <c r="C39" s="2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/>
      <c r="P39" s="40"/>
    </row>
    <row r="40" spans="1:16" ht="12.75">
      <c r="A40" s="3"/>
      <c r="B40" s="3"/>
      <c r="C40" s="2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/>
      <c r="P40" s="40"/>
    </row>
    <row r="41" spans="1:16" ht="12.75">
      <c r="A41" s="3"/>
      <c r="B41" s="3"/>
      <c r="C41" s="2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/>
      <c r="P41" s="40"/>
    </row>
    <row r="42" spans="1:16" ht="12.75">
      <c r="A42" s="3"/>
      <c r="B42" s="3"/>
      <c r="C42" s="2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/>
      <c r="P42" s="40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40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40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40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40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40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40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40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4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40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40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40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40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40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0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40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40"/>
    </row>
    <row r="59" spans="1:1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40"/>
    </row>
    <row r="60" spans="1:1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40"/>
    </row>
    <row r="61" spans="1:1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40"/>
    </row>
    <row r="62" spans="1:1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40"/>
    </row>
    <row r="63" spans="1:1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40"/>
    </row>
    <row r="64" spans="1:15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 customHeight="1" thickBo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 customHeight="1" hidden="1" thickBo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/>
    </row>
    <row r="67" spans="1:15" ht="25.5" customHeight="1" thickBot="1" thickTop="1">
      <c r="A67" s="173" t="s">
        <v>54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3"/>
    </row>
    <row r="68" spans="1:15" ht="12.75" customHeight="1" thickTop="1">
      <c r="A68" s="194" t="s">
        <v>57</v>
      </c>
      <c r="B68" s="183" t="s">
        <v>79</v>
      </c>
      <c r="C68" s="183"/>
      <c r="D68" s="65">
        <v>1000</v>
      </c>
      <c r="E68" s="41" t="s">
        <v>76</v>
      </c>
      <c r="F68" s="200"/>
      <c r="G68" s="198"/>
      <c r="H68" s="67"/>
      <c r="I68" s="198" t="s">
        <v>62</v>
      </c>
      <c r="J68" s="198"/>
      <c r="K68" s="198"/>
      <c r="L68" s="66" t="s">
        <v>3</v>
      </c>
      <c r="M68" s="66" t="s">
        <v>4</v>
      </c>
      <c r="N68" s="68" t="s">
        <v>5</v>
      </c>
      <c r="O68"/>
    </row>
    <row r="69" spans="1:15" ht="12.75">
      <c r="A69" s="195"/>
      <c r="B69" s="199" t="s">
        <v>80</v>
      </c>
      <c r="C69" s="199"/>
      <c r="D69" s="42">
        <v>200</v>
      </c>
      <c r="E69" s="43" t="s">
        <v>10</v>
      </c>
      <c r="F69" s="201"/>
      <c r="G69" s="202"/>
      <c r="H69" s="69" t="s">
        <v>6</v>
      </c>
      <c r="I69" s="69" t="s">
        <v>65</v>
      </c>
      <c r="J69" s="69" t="s">
        <v>63</v>
      </c>
      <c r="K69" s="69" t="s">
        <v>64</v>
      </c>
      <c r="L69" s="69"/>
      <c r="M69" s="69"/>
      <c r="N69" s="70"/>
      <c r="O69"/>
    </row>
    <row r="70" spans="1:15" ht="12.75">
      <c r="A70" s="196"/>
      <c r="B70" s="156" t="s">
        <v>81</v>
      </c>
      <c r="C70" s="156"/>
      <c r="D70" s="44"/>
      <c r="E70" s="45" t="s">
        <v>1</v>
      </c>
      <c r="F70" s="201"/>
      <c r="G70" s="202"/>
      <c r="H70" s="69" t="s">
        <v>1</v>
      </c>
      <c r="I70" s="69" t="s">
        <v>2</v>
      </c>
      <c r="J70" s="69" t="s">
        <v>0</v>
      </c>
      <c r="K70" s="69" t="s">
        <v>0</v>
      </c>
      <c r="L70" s="69"/>
      <c r="M70" s="69"/>
      <c r="N70" s="70"/>
      <c r="O70"/>
    </row>
    <row r="71" spans="1:15" ht="12.75">
      <c r="A71" s="197" t="s">
        <v>55</v>
      </c>
      <c r="B71" s="162" t="s">
        <v>79</v>
      </c>
      <c r="C71" s="162"/>
      <c r="D71" s="46">
        <v>800</v>
      </c>
      <c r="E71" s="47" t="s">
        <v>76</v>
      </c>
      <c r="F71" s="203" t="s">
        <v>68</v>
      </c>
      <c r="G71" s="204"/>
      <c r="H71" s="60">
        <v>6.69</v>
      </c>
      <c r="I71" s="60">
        <f>portataH2O(H71,J71,K71)</f>
        <v>0.16</v>
      </c>
      <c r="J71" s="42">
        <v>80</v>
      </c>
      <c r="K71" s="42">
        <v>70</v>
      </c>
      <c r="L71" s="61" t="str">
        <f>IF(H71&lt;&gt;0,tubazione(I71)," ")</f>
        <v>3/4"</v>
      </c>
      <c r="M71" s="61" t="str">
        <f>IF(I71&lt;&gt;0,ValvIntercettazione(I71)," ")</f>
        <v>3/4"</v>
      </c>
      <c r="N71" s="61" t="str">
        <f>IF(I71&lt;&gt;0,ValvModulante(I71)," ")</f>
        <v>1/2"</v>
      </c>
      <c r="O71"/>
    </row>
    <row r="72" spans="1:16" ht="12.75">
      <c r="A72" s="195"/>
      <c r="B72" s="199" t="s">
        <v>80</v>
      </c>
      <c r="C72" s="199"/>
      <c r="D72" s="42">
        <v>200</v>
      </c>
      <c r="E72" s="43" t="s">
        <v>10</v>
      </c>
      <c r="F72" s="205" t="s">
        <v>34</v>
      </c>
      <c r="G72" s="206"/>
      <c r="H72" s="60">
        <v>13.43</v>
      </c>
      <c r="I72" s="60">
        <f>portataH2O(H72,J72,K72)</f>
        <v>0.64</v>
      </c>
      <c r="J72" s="42">
        <v>7</v>
      </c>
      <c r="K72" s="42">
        <v>12</v>
      </c>
      <c r="L72" s="61" t="str">
        <f>IF(H72&lt;&gt;0,tubazione(I72)," ")</f>
        <v>1"1/4</v>
      </c>
      <c r="M72" s="61" t="str">
        <f>IF(I72&lt;&gt;0,ValvIntercettazione(I72)," ")</f>
        <v>1"1/4</v>
      </c>
      <c r="N72" s="61" t="str">
        <f>IF(I72&lt;&gt;0,ValvModulante(I72)," ")</f>
        <v>1"</v>
      </c>
      <c r="O72"/>
      <c r="P72" s="40"/>
    </row>
    <row r="73" spans="1:16" ht="12.75">
      <c r="A73" s="196"/>
      <c r="B73" s="156" t="s">
        <v>81</v>
      </c>
      <c r="C73" s="156"/>
      <c r="D73" s="44"/>
      <c r="E73" s="45" t="s">
        <v>1</v>
      </c>
      <c r="F73" s="207" t="s">
        <v>61</v>
      </c>
      <c r="G73" s="208"/>
      <c r="H73" s="62">
        <v>3.84</v>
      </c>
      <c r="I73" s="60">
        <f>portataH2O(H73,J73,K73)</f>
        <v>0.09</v>
      </c>
      <c r="J73" s="42">
        <v>80</v>
      </c>
      <c r="K73" s="42">
        <v>70</v>
      </c>
      <c r="L73" s="61" t="str">
        <f>IF(H73&lt;&gt;0,tubazione(I73)," ")</f>
        <v>1/2"</v>
      </c>
      <c r="M73" s="61" t="str">
        <f>IF(I73&lt;&gt;0,ValvIntercettazione(I73)," ")</f>
        <v>1/2"</v>
      </c>
      <c r="N73" s="61" t="str">
        <f>IF(I73&lt;&gt;0,ValvModulante(I73)," ")</f>
        <v>3/8"</v>
      </c>
      <c r="O73"/>
      <c r="P73" s="40"/>
    </row>
    <row r="74" spans="1:18" ht="12.75">
      <c r="A74" s="72" t="s">
        <v>59</v>
      </c>
      <c r="B74" s="162" t="s">
        <v>60</v>
      </c>
      <c r="C74" s="162"/>
      <c r="D74" s="46"/>
      <c r="E74" s="48"/>
      <c r="F74" s="152" t="s">
        <v>70</v>
      </c>
      <c r="G74" s="153"/>
      <c r="H74" s="153"/>
      <c r="I74" s="153"/>
      <c r="J74" s="153"/>
      <c r="K74" s="153"/>
      <c r="L74" s="153"/>
      <c r="M74" s="153"/>
      <c r="N74" s="153"/>
      <c r="O74"/>
      <c r="P74" s="40"/>
      <c r="R74" s="85"/>
    </row>
    <row r="75" spans="1:15" ht="12.75">
      <c r="A75" s="71" t="s">
        <v>58</v>
      </c>
      <c r="B75" s="156" t="s">
        <v>60</v>
      </c>
      <c r="C75" s="156"/>
      <c r="D75" s="44"/>
      <c r="E75" s="49"/>
      <c r="F75" s="209" t="s">
        <v>71</v>
      </c>
      <c r="G75" s="210"/>
      <c r="H75" s="96">
        <v>10.53024676200911</v>
      </c>
      <c r="I75" s="60">
        <f>portataH2O(H75,J75,K75)</f>
        <v>0.25</v>
      </c>
      <c r="J75" s="63">
        <v>80</v>
      </c>
      <c r="K75" s="63">
        <v>70</v>
      </c>
      <c r="L75" s="61" t="str">
        <f>IF(H75&lt;&gt;0,tubazione(I75)," ")</f>
        <v>1"</v>
      </c>
      <c r="M75" s="61" t="str">
        <f>IF(I75&lt;&gt;0,ValvIntercettazione(I75)," ")</f>
        <v>1"</v>
      </c>
      <c r="N75" s="61" t="str">
        <f>IF(I75&lt;&gt;0,ValvModulante(I75)," ")</f>
        <v>3/4"</v>
      </c>
      <c r="O75"/>
    </row>
    <row r="76" spans="1:15" ht="12.75">
      <c r="A76" s="141" t="s">
        <v>77</v>
      </c>
      <c r="B76" s="143" t="s">
        <v>69</v>
      </c>
      <c r="C76" s="144"/>
      <c r="D76" s="95"/>
      <c r="E76" s="94"/>
      <c r="F76" s="150" t="s">
        <v>72</v>
      </c>
      <c r="G76" s="151"/>
      <c r="H76" s="96">
        <v>13.427061835472102</v>
      </c>
      <c r="I76" s="60">
        <f>portataH2O(H76,J76,K76)</f>
        <v>0.64</v>
      </c>
      <c r="J76" s="61">
        <v>7</v>
      </c>
      <c r="K76" s="61">
        <v>12</v>
      </c>
      <c r="L76" s="61" t="str">
        <f>IF(H76&lt;&gt;0,tubazione(I76)," ")</f>
        <v>1"1/4</v>
      </c>
      <c r="M76" s="61" t="str">
        <f>IF(I76&lt;&gt;0,ValvIntercettazione(I76)," ")</f>
        <v>1"1/4</v>
      </c>
      <c r="N76" s="61" t="str">
        <f>IF(I76&lt;&gt;0,ValvModulante(I76)," ")</f>
        <v>1"</v>
      </c>
      <c r="O76"/>
    </row>
    <row r="77" spans="1:15" ht="12.75">
      <c r="A77" s="142"/>
      <c r="B77" s="156" t="s">
        <v>67</v>
      </c>
      <c r="C77" s="156"/>
      <c r="D77" s="44"/>
      <c r="E77" s="45" t="s">
        <v>9</v>
      </c>
      <c r="F77" s="154" t="s">
        <v>73</v>
      </c>
      <c r="G77" s="155"/>
      <c r="H77" s="96">
        <v>0</v>
      </c>
      <c r="I77" s="60">
        <f>portataH2O(H77,J77,K77)</f>
        <v>0</v>
      </c>
      <c r="J77" s="93">
        <v>0.1</v>
      </c>
      <c r="K77" s="64">
        <v>0</v>
      </c>
      <c r="L77" s="61" t="str">
        <f>IF(H77&lt;&gt;0,tubazione(I77)," ")</f>
        <v xml:space="preserve"> </v>
      </c>
      <c r="M77" s="61" t="str">
        <f>IF(I77&lt;&gt;0,ValvIntercettazione(I77)," ")</f>
        <v xml:space="preserve"> </v>
      </c>
      <c r="N77" s="61" t="str">
        <f>IF(I77&lt;&gt;0,ValvModulante(I77)," ")</f>
        <v xml:space="preserve"> </v>
      </c>
      <c r="O77"/>
    </row>
    <row r="78" spans="1:15" ht="12.75">
      <c r="A78" s="141" t="s">
        <v>78</v>
      </c>
      <c r="B78" s="145" t="s">
        <v>42</v>
      </c>
      <c r="C78" s="145"/>
      <c r="D78" s="50"/>
      <c r="E78" s="51" t="s">
        <v>76</v>
      </c>
      <c r="F78" s="152"/>
      <c r="G78" s="153"/>
      <c r="H78" s="153"/>
      <c r="I78" s="153"/>
      <c r="J78" s="153"/>
      <c r="K78" s="153"/>
      <c r="L78" s="153"/>
      <c r="M78" s="153"/>
      <c r="N78" s="153"/>
      <c r="O78"/>
    </row>
    <row r="79" spans="1:15" ht="12.75">
      <c r="A79" s="146"/>
      <c r="B79" s="157" t="s">
        <v>66</v>
      </c>
      <c r="C79" s="157"/>
      <c r="D79" s="86"/>
      <c r="E79" s="87" t="s">
        <v>76</v>
      </c>
      <c r="F79" s="158" t="s">
        <v>32</v>
      </c>
      <c r="G79" s="159"/>
      <c r="H79" s="147" t="s">
        <v>296</v>
      </c>
      <c r="I79" s="148"/>
      <c r="J79" s="149"/>
      <c r="K79" s="88" t="s">
        <v>56</v>
      </c>
      <c r="L79" s="89">
        <v>5.096449958526538</v>
      </c>
      <c r="M79" s="90" t="s">
        <v>284</v>
      </c>
      <c r="N79" s="91"/>
      <c r="O79"/>
    </row>
    <row r="80" spans="1:15" ht="12.75">
      <c r="A80" s="141" t="s">
        <v>41</v>
      </c>
      <c r="B80" s="190" t="s">
        <v>306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/>
    </row>
    <row r="81" spans="1:15" ht="13.5" thickBot="1">
      <c r="A81" s="192"/>
      <c r="B81" s="188" t="s">
        <v>305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/>
    </row>
    <row r="82" spans="1:15" ht="13.5" thickTop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4" ht="12" thickBot="1">
      <c r="A84" s="193" t="s">
        <v>304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</row>
    <row r="85" spans="1:26" ht="0.75" customHeight="1">
      <c r="A85" s="118" t="s">
        <v>303</v>
      </c>
      <c r="B85" s="118"/>
      <c r="C85" s="119"/>
      <c r="D85" s="120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:26" ht="0.75" customHeight="1">
      <c r="A86" s="118"/>
      <c r="B86" s="118"/>
      <c r="C86" s="119"/>
      <c r="D86" s="120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:26" ht="0.75" customHeight="1">
      <c r="A87" s="118"/>
      <c r="B87" s="118"/>
      <c r="C87" s="119"/>
      <c r="D87" s="120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:26" ht="0.75" customHeight="1">
      <c r="A88" s="118"/>
      <c r="B88" s="118"/>
      <c r="C88" s="119"/>
      <c r="D88" s="120"/>
      <c r="E88" s="118"/>
      <c r="F88" s="118"/>
      <c r="G88" s="118"/>
      <c r="H88" s="118"/>
      <c r="I88" s="118"/>
      <c r="J88" s="118"/>
      <c r="K88" s="118"/>
      <c r="L88" s="121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:26" ht="0.75" customHeight="1">
      <c r="A89" s="118">
        <v>34</v>
      </c>
      <c r="B89" s="118">
        <v>0.018515244997196235</v>
      </c>
      <c r="C89" s="119"/>
      <c r="D89" s="120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:26" ht="0.75" customHeight="1">
      <c r="A90" s="118">
        <v>9.5</v>
      </c>
      <c r="B90" s="118">
        <v>0.00737327681500567</v>
      </c>
      <c r="C90" s="119"/>
      <c r="D90" s="120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:26" ht="0.75" customHeight="1">
      <c r="A91" s="118">
        <v>16.36628777035442</v>
      </c>
      <c r="B91" s="118">
        <v>0.010495887421824165</v>
      </c>
      <c r="C91" s="119"/>
      <c r="D91" s="120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:26" ht="0.75" customHeight="1">
      <c r="A92" s="118"/>
      <c r="B92" s="118"/>
      <c r="C92" s="119"/>
      <c r="D92" s="120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:26" ht="0.75" customHeight="1">
      <c r="A93" s="118"/>
      <c r="B93" s="118"/>
      <c r="C93" s="119"/>
      <c r="D93" s="120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:26" ht="0.75" customHeight="1">
      <c r="A94" s="118"/>
      <c r="B94" s="118"/>
      <c r="C94" s="119"/>
      <c r="D94" s="120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:26" ht="0.75" customHeight="1">
      <c r="A95" s="118"/>
      <c r="B95" s="118"/>
      <c r="C95" s="119"/>
      <c r="D95" s="120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:26" ht="0.75" customHeight="1">
      <c r="A96" s="118"/>
      <c r="B96" s="118"/>
      <c r="C96" s="119"/>
      <c r="D96" s="120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ht="0.75" customHeight="1">
      <c r="A97" s="118"/>
      <c r="B97" s="118"/>
      <c r="C97" s="119"/>
      <c r="D97" s="120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:26" ht="0.75" customHeight="1">
      <c r="A98" s="118"/>
      <c r="B98" s="118"/>
      <c r="C98" s="119"/>
      <c r="D98" s="120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:26" ht="0.75" customHeight="1">
      <c r="A99" s="118"/>
      <c r="B99" s="118"/>
      <c r="C99" s="119"/>
      <c r="D99" s="120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:26" ht="0.75" customHeight="1">
      <c r="A100" s="118"/>
      <c r="B100" s="118"/>
      <c r="C100" s="122"/>
      <c r="D100" s="122"/>
      <c r="E100" s="129"/>
      <c r="F100" s="129"/>
      <c r="G100" s="129"/>
      <c r="H100" s="129"/>
      <c r="I100" s="129"/>
      <c r="J100" s="129"/>
      <c r="K100" s="118"/>
      <c r="L100" s="118"/>
      <c r="M100" s="123"/>
      <c r="N100" s="123"/>
      <c r="O100" s="130"/>
      <c r="P100" s="130"/>
      <c r="Q100" s="130"/>
      <c r="R100" s="130"/>
      <c r="S100" s="124"/>
      <c r="T100" s="118"/>
      <c r="U100" s="118"/>
      <c r="V100" s="118"/>
      <c r="W100" s="118"/>
      <c r="X100" s="118"/>
      <c r="Y100" s="118"/>
      <c r="Z100" s="118"/>
    </row>
    <row r="101" spans="1:26" ht="0.75" customHeight="1">
      <c r="A101" s="118" t="s">
        <v>283</v>
      </c>
      <c r="B101" s="118"/>
      <c r="C101" s="118"/>
      <c r="D101" s="118" t="s">
        <v>35</v>
      </c>
      <c r="E101" s="124" t="s">
        <v>31</v>
      </c>
      <c r="F101" s="124"/>
      <c r="G101" s="124" t="s">
        <v>32</v>
      </c>
      <c r="H101" s="124"/>
      <c r="I101" s="124" t="s">
        <v>33</v>
      </c>
      <c r="J101" s="124"/>
      <c r="K101" s="118" t="s">
        <v>283</v>
      </c>
      <c r="L101" s="118"/>
      <c r="M101" s="118" t="s">
        <v>35</v>
      </c>
      <c r="N101" s="118"/>
      <c r="O101" s="124" t="s">
        <v>34</v>
      </c>
      <c r="P101" s="124"/>
      <c r="Q101" s="124" t="s">
        <v>33</v>
      </c>
      <c r="R101" s="124"/>
      <c r="S101" s="124"/>
      <c r="T101" s="118"/>
      <c r="U101" s="118"/>
      <c r="V101" s="118"/>
      <c r="W101" s="118"/>
      <c r="X101" s="118"/>
      <c r="Y101" s="118"/>
      <c r="Z101" s="118"/>
    </row>
    <row r="102" spans="1:26" ht="0.75" customHeight="1">
      <c r="A102" s="125"/>
      <c r="B102" s="126"/>
      <c r="C102" s="125">
        <f>UTA!C25</f>
        <v>0</v>
      </c>
      <c r="D102" s="126">
        <f>UTA!G25</f>
        <v>0.003013824184546763</v>
      </c>
      <c r="E102" s="131">
        <f>UTA!C26</f>
        <v>0</v>
      </c>
      <c r="F102" s="132">
        <f>UTA!G26</f>
        <v>0.0030138241845467624</v>
      </c>
      <c r="G102" s="131">
        <f>UTA!C27</f>
        <v>19.84695301325581</v>
      </c>
      <c r="H102" s="132">
        <f>UTA!G27</f>
        <v>0.0030138241845467624</v>
      </c>
      <c r="I102" s="131">
        <f>UTA!C28</f>
        <v>9.274538114168475</v>
      </c>
      <c r="J102" s="132">
        <f>UTA!G28</f>
        <v>0.007260865816652211</v>
      </c>
      <c r="K102" s="125"/>
      <c r="L102" s="126"/>
      <c r="M102" s="125">
        <f>UTA!C17</f>
        <v>34</v>
      </c>
      <c r="N102" s="126">
        <f>UTA!G17</f>
        <v>0.018515244997196235</v>
      </c>
      <c r="O102" s="131">
        <f>UTA!C18</f>
        <v>34</v>
      </c>
      <c r="P102" s="132">
        <f>UTA!G18</f>
        <v>0.018515244997196235</v>
      </c>
      <c r="Q102" s="131">
        <f>+O104</f>
        <v>16.36628777035442</v>
      </c>
      <c r="R102" s="132">
        <f>+P104</f>
        <v>0.010495887421824165</v>
      </c>
      <c r="S102" s="124"/>
      <c r="T102" s="118"/>
      <c r="U102" s="118"/>
      <c r="V102" s="118"/>
      <c r="W102" s="118"/>
      <c r="X102" s="118"/>
      <c r="Y102" s="118"/>
      <c r="Z102" s="118"/>
    </row>
    <row r="103" spans="1:26" ht="0.75" customHeight="1">
      <c r="A103" s="118"/>
      <c r="B103" s="118"/>
      <c r="C103" s="125">
        <f>UTA!C26</f>
        <v>0</v>
      </c>
      <c r="D103" s="118">
        <f>UTA!G26</f>
        <v>0.0030138241845467624</v>
      </c>
      <c r="E103" s="118">
        <v>0</v>
      </c>
      <c r="F103" s="118">
        <v>0.0030138241845467624</v>
      </c>
      <c r="G103" s="131">
        <f>UTA!C28</f>
        <v>9.274538114168475</v>
      </c>
      <c r="H103" s="132">
        <f>UTA!G28</f>
        <v>0.007260865816652211</v>
      </c>
      <c r="I103" s="131">
        <f>UTA!C29</f>
        <v>20</v>
      </c>
      <c r="J103" s="132">
        <f>UTA!G29</f>
        <v>0.007260865816652211</v>
      </c>
      <c r="K103" s="118"/>
      <c r="L103" s="118"/>
      <c r="M103" s="125">
        <f>UTA!C18</f>
        <v>34</v>
      </c>
      <c r="N103" s="118">
        <f>UTA!G18</f>
        <v>0.018515244997196235</v>
      </c>
      <c r="O103" s="131">
        <v>34</v>
      </c>
      <c r="P103" s="132">
        <v>0.018515244997196235</v>
      </c>
      <c r="Q103" s="131">
        <f>UTA!C20</f>
        <v>26</v>
      </c>
      <c r="R103" s="132">
        <f>UTA!G20</f>
        <v>0.010495887421824165</v>
      </c>
      <c r="S103" s="124"/>
      <c r="T103" s="118"/>
      <c r="U103" s="118"/>
      <c r="V103" s="118"/>
      <c r="W103" s="118"/>
      <c r="X103" s="118"/>
      <c r="Y103" s="118"/>
      <c r="Z103" s="118"/>
    </row>
    <row r="104" spans="1:26" ht="0.75" customHeight="1">
      <c r="A104" s="125"/>
      <c r="B104" s="126"/>
      <c r="C104" s="131">
        <f>UTA!C30</f>
        <v>20</v>
      </c>
      <c r="D104" s="132">
        <f>UTA!G30</f>
        <v>0.007260865816652211</v>
      </c>
      <c r="E104" s="131">
        <f>UTA!C27</f>
        <v>19.84695301325581</v>
      </c>
      <c r="F104" s="132">
        <f>UTA!G27</f>
        <v>0.0030138241845467624</v>
      </c>
      <c r="G104" s="124"/>
      <c r="H104" s="124"/>
      <c r="I104" s="124"/>
      <c r="J104" s="124"/>
      <c r="K104" s="125"/>
      <c r="L104" s="126"/>
      <c r="M104" s="131">
        <f>UTA!C22</f>
        <v>26</v>
      </c>
      <c r="N104" s="132">
        <f>UTA!G22</f>
        <v>0.010495887421824165</v>
      </c>
      <c r="O104" s="125">
        <f>A91</f>
        <v>16.36628777035442</v>
      </c>
      <c r="P104" s="126">
        <f>B91</f>
        <v>0.010495887421824165</v>
      </c>
      <c r="Q104" s="131">
        <f>UTA!C21</f>
        <v>26</v>
      </c>
      <c r="R104" s="132">
        <f>UTA!G21</f>
        <v>0.010495887421824165</v>
      </c>
      <c r="S104" s="124"/>
      <c r="T104" s="118"/>
      <c r="U104" s="118"/>
      <c r="V104" s="118"/>
      <c r="W104" s="118"/>
      <c r="X104" s="118"/>
      <c r="Y104" s="118"/>
      <c r="Z104" s="118"/>
    </row>
    <row r="105" spans="1:26" ht="0.75" customHeight="1">
      <c r="A105" s="124"/>
      <c r="B105" s="124"/>
      <c r="C105" s="124"/>
      <c r="D105" s="124"/>
      <c r="E105" s="124"/>
      <c r="F105" s="124"/>
      <c r="G105" s="124"/>
      <c r="H105" s="124"/>
      <c r="I105" s="118"/>
      <c r="J105" s="118"/>
      <c r="K105" s="118"/>
      <c r="L105" s="118"/>
      <c r="M105" s="124"/>
      <c r="N105" s="124"/>
      <c r="O105" s="118">
        <f>+A90</f>
        <v>9.5</v>
      </c>
      <c r="P105" s="118">
        <f>+B90</f>
        <v>0.00737327681500567</v>
      </c>
      <c r="Q105" s="124"/>
      <c r="R105" s="124"/>
      <c r="S105" s="124"/>
      <c r="T105" s="118"/>
      <c r="U105" s="118"/>
      <c r="V105" s="118"/>
      <c r="W105" s="118"/>
      <c r="X105" s="118"/>
      <c r="Y105" s="118"/>
      <c r="Z105" s="118"/>
    </row>
    <row r="106" spans="1:26" ht="0.75" customHeight="1">
      <c r="A106" s="124"/>
      <c r="B106" s="124"/>
      <c r="C106" s="124"/>
      <c r="D106" s="124"/>
      <c r="E106" s="124"/>
      <c r="F106" s="124"/>
      <c r="G106" s="124"/>
      <c r="H106" s="124"/>
      <c r="I106" s="118"/>
      <c r="J106" s="118"/>
      <c r="K106" s="118"/>
      <c r="L106" s="118"/>
      <c r="M106" s="124"/>
      <c r="N106" s="124"/>
      <c r="O106" s="118"/>
      <c r="P106" s="118"/>
      <c r="Q106" s="124"/>
      <c r="R106" s="124"/>
      <c r="S106" s="124"/>
      <c r="T106" s="124"/>
      <c r="U106" s="124"/>
      <c r="V106" s="124"/>
      <c r="W106" s="124"/>
      <c r="X106" s="124"/>
      <c r="Y106" s="118"/>
      <c r="Z106" s="118"/>
    </row>
    <row r="107" spans="1:26" ht="0.75" customHeight="1">
      <c r="A107" s="124"/>
      <c r="B107" s="124"/>
      <c r="C107" s="124"/>
      <c r="D107" s="124"/>
      <c r="E107" s="124"/>
      <c r="F107" s="124"/>
      <c r="G107" s="124"/>
      <c r="H107" s="124"/>
      <c r="I107" s="118"/>
      <c r="J107" s="118"/>
      <c r="K107" s="118"/>
      <c r="L107" s="118"/>
      <c r="M107" s="124"/>
      <c r="N107" s="124"/>
      <c r="O107" s="118"/>
      <c r="P107" s="118"/>
      <c r="Q107" s="124"/>
      <c r="R107" s="124"/>
      <c r="S107" s="124"/>
      <c r="T107" s="124"/>
      <c r="U107" s="124"/>
      <c r="V107" s="124"/>
      <c r="W107" s="124"/>
      <c r="X107" s="124"/>
      <c r="Y107" s="118"/>
      <c r="Z107" s="118"/>
    </row>
    <row r="108" spans="1:26" ht="0.75" customHeight="1">
      <c r="A108" s="124"/>
      <c r="B108" s="124"/>
      <c r="C108" s="124"/>
      <c r="D108" s="124"/>
      <c r="E108" s="124"/>
      <c r="F108" s="124"/>
      <c r="G108" s="124"/>
      <c r="H108" s="124"/>
      <c r="I108" s="118"/>
      <c r="J108" s="118"/>
      <c r="K108" s="118"/>
      <c r="L108" s="118"/>
      <c r="M108" s="124"/>
      <c r="N108" s="124"/>
      <c r="O108" s="118"/>
      <c r="P108" s="118"/>
      <c r="Q108" s="124"/>
      <c r="R108" s="124"/>
      <c r="S108" s="124"/>
      <c r="T108" s="124"/>
      <c r="U108" s="124"/>
      <c r="V108" s="124"/>
      <c r="W108" s="124"/>
      <c r="X108" s="124"/>
      <c r="Y108" s="118"/>
      <c r="Z108" s="118"/>
    </row>
    <row r="109" spans="1:26" ht="0.75" customHeight="1">
      <c r="A109" s="124"/>
      <c r="B109" s="124"/>
      <c r="C109" s="124">
        <v>23.67999999999987</v>
      </c>
      <c r="D109" s="124">
        <v>100</v>
      </c>
      <c r="E109" s="124">
        <v>2927.9028173864235</v>
      </c>
      <c r="F109" s="124">
        <v>2927.9028173864235</v>
      </c>
      <c r="G109" s="124">
        <v>0.018507629254329153</v>
      </c>
      <c r="H109" s="124">
        <v>70.92482559405815</v>
      </c>
      <c r="I109" s="118"/>
      <c r="J109" s="118"/>
      <c r="K109" s="118"/>
      <c r="L109" s="118"/>
      <c r="M109" s="124"/>
      <c r="N109" s="124"/>
      <c r="O109" s="118"/>
      <c r="P109" s="118"/>
      <c r="Q109" s="124"/>
      <c r="R109" s="124"/>
      <c r="S109" s="124"/>
      <c r="T109" s="124"/>
      <c r="U109" s="124"/>
      <c r="V109" s="124"/>
      <c r="W109" s="124"/>
      <c r="X109" s="124"/>
      <c r="Y109" s="118"/>
      <c r="Z109" s="118"/>
    </row>
    <row r="110" spans="1:26" ht="0.75" customHeight="1">
      <c r="A110" s="124"/>
      <c r="B110" s="124">
        <v>9</v>
      </c>
      <c r="C110" s="124">
        <f aca="true" t="shared" si="0" ref="C110:C118">$C$119+($C$109-$C$119)/10*B110</f>
        <v>22.11199999999988</v>
      </c>
      <c r="D110" s="124">
        <v>100</v>
      </c>
      <c r="E110" s="133">
        <f aca="true" t="shared" si="1" ref="E110:E118">EXP((65.81-7066.27/(C110+273.15)-5.976*LN(C110+273.15)))</f>
        <v>2662.7841878037425</v>
      </c>
      <c r="F110" s="133">
        <f aca="true" t="shared" si="2" ref="F110:F118">D110*E110/100</f>
        <v>2662.784187803742</v>
      </c>
      <c r="G110" s="134">
        <f aca="true" t="shared" si="3" ref="G110:G118">0.62198*F110/(101325-F110)</f>
        <v>0.01678655294224031</v>
      </c>
      <c r="H110" s="124"/>
      <c r="I110" s="118"/>
      <c r="J110" s="118"/>
      <c r="K110" s="118"/>
      <c r="L110" s="118"/>
      <c r="M110" s="124"/>
      <c r="N110" s="124"/>
      <c r="O110" s="118"/>
      <c r="P110" s="118"/>
      <c r="Q110" s="124"/>
      <c r="R110" s="124"/>
      <c r="S110" s="124"/>
      <c r="T110" s="124"/>
      <c r="U110" s="124"/>
      <c r="V110" s="124"/>
      <c r="W110" s="124"/>
      <c r="X110" s="124"/>
      <c r="Y110" s="118"/>
      <c r="Z110" s="118"/>
    </row>
    <row r="111" spans="1:26" ht="0.75" customHeight="1">
      <c r="A111" s="124"/>
      <c r="B111" s="124">
        <v>8</v>
      </c>
      <c r="C111" s="124">
        <f t="shared" si="0"/>
        <v>20.543999999999894</v>
      </c>
      <c r="D111" s="124">
        <v>100</v>
      </c>
      <c r="E111" s="133">
        <f t="shared" si="1"/>
        <v>2419.1620076816903</v>
      </c>
      <c r="F111" s="133">
        <f t="shared" si="2"/>
        <v>2419.1620076816903</v>
      </c>
      <c r="G111" s="134">
        <f t="shared" si="3"/>
        <v>0.015213160477490929</v>
      </c>
      <c r="H111" s="124"/>
      <c r="I111" s="118"/>
      <c r="J111" s="118"/>
      <c r="K111" s="118"/>
      <c r="L111" s="118"/>
      <c r="M111" s="124"/>
      <c r="N111" s="124"/>
      <c r="O111" s="118"/>
      <c r="P111" s="118"/>
      <c r="Q111" s="124"/>
      <c r="R111" s="124"/>
      <c r="S111" s="124"/>
      <c r="T111" s="124"/>
      <c r="U111" s="124"/>
      <c r="V111" s="124"/>
      <c r="W111" s="124"/>
      <c r="X111" s="124"/>
      <c r="Y111" s="118"/>
      <c r="Z111" s="118"/>
    </row>
    <row r="112" spans="1:26" ht="0.75" customHeight="1">
      <c r="A112" s="124"/>
      <c r="B112" s="124">
        <v>7</v>
      </c>
      <c r="C112" s="124">
        <f t="shared" si="0"/>
        <v>18.975999999999907</v>
      </c>
      <c r="D112" s="124">
        <v>100</v>
      </c>
      <c r="E112" s="133">
        <f t="shared" si="1"/>
        <v>2195.1905311049695</v>
      </c>
      <c r="F112" s="133">
        <f t="shared" si="2"/>
        <v>2195.1905311049695</v>
      </c>
      <c r="G112" s="134">
        <f t="shared" si="3"/>
        <v>0.013773501773602148</v>
      </c>
      <c r="H112" s="124"/>
      <c r="I112" s="118"/>
      <c r="J112" s="118"/>
      <c r="K112" s="118"/>
      <c r="L112" s="118"/>
      <c r="M112" s="124"/>
      <c r="N112" s="124"/>
      <c r="O112" s="118"/>
      <c r="P112" s="118"/>
      <c r="Q112" s="124"/>
      <c r="R112" s="124"/>
      <c r="S112" s="124"/>
      <c r="T112" s="124"/>
      <c r="U112" s="124"/>
      <c r="V112" s="124"/>
      <c r="W112" s="124"/>
      <c r="X112" s="124"/>
      <c r="Y112" s="118"/>
      <c r="Z112" s="118"/>
    </row>
    <row r="113" spans="1:26" ht="0.75" customHeight="1">
      <c r="A113" s="124"/>
      <c r="B113" s="124">
        <v>6</v>
      </c>
      <c r="C113" s="124">
        <f t="shared" si="0"/>
        <v>17.40799999999992</v>
      </c>
      <c r="D113" s="124">
        <v>100</v>
      </c>
      <c r="E113" s="133">
        <f t="shared" si="1"/>
        <v>1989.5228140033855</v>
      </c>
      <c r="F113" s="133">
        <f t="shared" si="2"/>
        <v>1989.5228140033855</v>
      </c>
      <c r="G113" s="134">
        <f t="shared" si="3"/>
        <v>0.012457215034431514</v>
      </c>
      <c r="H113" s="124"/>
      <c r="I113" s="118"/>
      <c r="J113" s="118"/>
      <c r="K113" s="118"/>
      <c r="L113" s="118"/>
      <c r="M113" s="124"/>
      <c r="N113" s="124"/>
      <c r="O113" s="118"/>
      <c r="P113" s="118"/>
      <c r="Q113" s="124"/>
      <c r="R113" s="124"/>
      <c r="S113" s="124"/>
      <c r="T113" s="124"/>
      <c r="U113" s="124"/>
      <c r="V113" s="124"/>
      <c r="W113" s="124"/>
      <c r="X113" s="124"/>
      <c r="Y113" s="118"/>
      <c r="Z113" s="118"/>
    </row>
    <row r="114" spans="1:26" ht="0.75" customHeight="1">
      <c r="A114" s="124"/>
      <c r="B114" s="124">
        <v>5</v>
      </c>
      <c r="C114" s="124">
        <f t="shared" si="0"/>
        <v>15.839999999999934</v>
      </c>
      <c r="D114" s="124">
        <v>100</v>
      </c>
      <c r="E114" s="133">
        <f t="shared" si="1"/>
        <v>1800.885154244914</v>
      </c>
      <c r="F114" s="133">
        <f t="shared" si="2"/>
        <v>1800.885154244914</v>
      </c>
      <c r="G114" s="134">
        <f t="shared" si="3"/>
        <v>0.01125470495239503</v>
      </c>
      <c r="H114" s="124"/>
      <c r="I114" s="124"/>
      <c r="J114" s="124"/>
      <c r="K114" s="118"/>
      <c r="L114" s="118"/>
      <c r="M114" s="124"/>
      <c r="N114" s="124"/>
      <c r="O114" s="131">
        <v>8</v>
      </c>
      <c r="P114" s="132">
        <f>UTA!G19</f>
        <v>0.010495887421824165</v>
      </c>
      <c r="Q114" s="124"/>
      <c r="R114" s="124"/>
      <c r="S114" s="124"/>
      <c r="T114" s="124"/>
      <c r="U114" s="124"/>
      <c r="V114" s="124"/>
      <c r="W114" s="124"/>
      <c r="X114" s="124"/>
      <c r="Y114" s="118"/>
      <c r="Z114" s="118"/>
    </row>
    <row r="115" spans="1:26" ht="0.75" customHeight="1">
      <c r="A115" s="124"/>
      <c r="B115" s="124">
        <v>4</v>
      </c>
      <c r="C115" s="124">
        <f t="shared" si="0"/>
        <v>14.271999999999947</v>
      </c>
      <c r="D115" s="124">
        <v>100</v>
      </c>
      <c r="E115" s="133">
        <f t="shared" si="1"/>
        <v>1628.074438940205</v>
      </c>
      <c r="F115" s="133">
        <f t="shared" si="2"/>
        <v>1628.0744389402053</v>
      </c>
      <c r="G115" s="134">
        <f t="shared" si="3"/>
        <v>0.010157080911304928</v>
      </c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18"/>
      <c r="Z115" s="118"/>
    </row>
    <row r="116" spans="1:26" ht="0.75" customHeight="1">
      <c r="A116" s="124"/>
      <c r="B116" s="124">
        <v>3</v>
      </c>
      <c r="C116" s="124">
        <f t="shared" si="0"/>
        <v>12.70399999999996</v>
      </c>
      <c r="D116" s="124">
        <v>100</v>
      </c>
      <c r="E116" s="133">
        <f t="shared" si="1"/>
        <v>1469.9555083113082</v>
      </c>
      <c r="F116" s="133">
        <f t="shared" si="2"/>
        <v>1469.9555083113082</v>
      </c>
      <c r="G116" s="134">
        <f t="shared" si="3"/>
        <v>0.009156101544129467</v>
      </c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18"/>
      <c r="Z116" s="118"/>
    </row>
    <row r="117" spans="1:26" ht="0.75" customHeight="1">
      <c r="A117" s="124"/>
      <c r="B117" s="124">
        <v>2</v>
      </c>
      <c r="C117" s="124">
        <f t="shared" si="0"/>
        <v>11.135999999999974</v>
      </c>
      <c r="D117" s="124">
        <v>100</v>
      </c>
      <c r="E117" s="133">
        <f t="shared" si="1"/>
        <v>1325.4585405536277</v>
      </c>
      <c r="F117" s="133">
        <f t="shared" si="2"/>
        <v>1325.458540553628</v>
      </c>
      <c r="G117" s="134">
        <f t="shared" si="3"/>
        <v>0.008244124833191107</v>
      </c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18"/>
      <c r="Z117" s="118"/>
    </row>
    <row r="118" spans="1:26" ht="0.75" customHeight="1">
      <c r="A118" s="124"/>
      <c r="B118" s="124">
        <v>1</v>
      </c>
      <c r="C118" s="124">
        <f t="shared" si="0"/>
        <v>9.567999999999987</v>
      </c>
      <c r="D118" s="124">
        <v>100</v>
      </c>
      <c r="E118" s="133">
        <f t="shared" si="1"/>
        <v>1193.5764619615475</v>
      </c>
      <c r="F118" s="133">
        <f t="shared" si="2"/>
        <v>1193.5764619615475</v>
      </c>
      <c r="G118" s="134">
        <f t="shared" si="3"/>
        <v>0.007414063054130293</v>
      </c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18"/>
      <c r="Z118" s="118"/>
    </row>
    <row r="119" spans="1:26" ht="0.75" customHeight="1">
      <c r="A119" s="124"/>
      <c r="B119" s="124"/>
      <c r="C119" s="131">
        <f>O114</f>
        <v>8</v>
      </c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18"/>
      <c r="Z119" s="118"/>
    </row>
    <row r="120" spans="1:26" ht="0.75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18"/>
      <c r="Z120" s="118"/>
    </row>
    <row r="121" spans="1:26" ht="0.75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18"/>
      <c r="Z121" s="118"/>
    </row>
    <row r="122" spans="1:26" ht="0.7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18"/>
      <c r="Z122" s="118"/>
    </row>
    <row r="123" spans="1:26" s="52" customFormat="1" ht="0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1:26" s="52" customFormat="1" ht="0.75" customHeight="1">
      <c r="A124" s="186" t="s">
        <v>82</v>
      </c>
      <c r="B124" s="186"/>
      <c r="C124" s="186"/>
      <c r="D124" s="186"/>
      <c r="E124" s="186"/>
      <c r="F124" s="186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1:26" s="52" customFormat="1" ht="0.75" customHeight="1">
      <c r="A125" s="127"/>
      <c r="B125" s="187" t="s">
        <v>83</v>
      </c>
      <c r="C125" s="187"/>
      <c r="D125" s="187" t="s">
        <v>84</v>
      </c>
      <c r="E125" s="187"/>
      <c r="F125" s="18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s="52" customFormat="1" ht="0.75" customHeight="1">
      <c r="A126" s="127"/>
      <c r="B126" s="135" t="s">
        <v>85</v>
      </c>
      <c r="C126" s="135" t="s">
        <v>86</v>
      </c>
      <c r="D126" s="135" t="s">
        <v>85</v>
      </c>
      <c r="E126" s="135" t="s">
        <v>87</v>
      </c>
      <c r="F126" s="135" t="s">
        <v>86</v>
      </c>
      <c r="G126" s="135" t="s">
        <v>13</v>
      </c>
      <c r="H126" s="135" t="s">
        <v>88</v>
      </c>
      <c r="I126" s="135" t="s">
        <v>89</v>
      </c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s="52" customFormat="1" ht="0.75" customHeight="1">
      <c r="A127" s="127" t="s">
        <v>282</v>
      </c>
      <c r="B127" s="128">
        <f>VLOOKUP($A$127,UTA!$A$145:$I$270,2,FALSE)</f>
        <v>0</v>
      </c>
      <c r="C127" s="128">
        <f>VLOOKUP($A$127,UTA!$A$145:$I$270,3,FALSE)</f>
        <v>60</v>
      </c>
      <c r="D127" s="128">
        <f>VLOOKUP($A$127,UTA!$A$145:$I$270,4,FALSE)</f>
        <v>34</v>
      </c>
      <c r="E127" s="128">
        <f>VLOOKUP($A$127,UTA!$A$145:$I$270,5,FALSE)</f>
        <v>11</v>
      </c>
      <c r="F127" s="128">
        <f>VLOOKUP($A$127,UTA!$A$145:$I$270,6,FALSE)</f>
        <v>55</v>
      </c>
      <c r="G127" s="128">
        <f>VLOOKUP($A$127,UTA!$A$145:$I$270,7,FALSE)</f>
        <v>0</v>
      </c>
      <c r="H127" s="128">
        <f>VLOOKUP($A$127,UTA!$A$145:$I$270,8,FALSE)</f>
        <v>0</v>
      </c>
      <c r="I127" s="128">
        <f>VLOOKUP($A$127,UTA!$A$145:$I$270,9,FALSE)</f>
        <v>0</v>
      </c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1:26" s="52" customFormat="1" ht="0.75" customHeight="1">
      <c r="A128" s="127"/>
      <c r="B128" s="128"/>
      <c r="C128" s="128"/>
      <c r="D128" s="128"/>
      <c r="E128" s="128"/>
      <c r="F128" s="128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1:26" s="52" customFormat="1" ht="0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26" s="52" customFormat="1" ht="0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 t="s">
        <v>293</v>
      </c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1:26" s="52" customFormat="1" ht="0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>
        <v>1</v>
      </c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1:26" s="52" customFormat="1" ht="0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>
        <v>2</v>
      </c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s="52" customFormat="1" ht="0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>
        <v>3</v>
      </c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s="52" customFormat="1" ht="0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>
        <v>4</v>
      </c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s="52" customFormat="1" ht="0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>
        <v>5</v>
      </c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s="52" customFormat="1" ht="0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>
        <v>6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1:26" s="52" customFormat="1" ht="0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>
        <v>7</v>
      </c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s="52" customFormat="1" ht="0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>
        <v>8</v>
      </c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26" s="52" customFormat="1" ht="0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>
        <v>9</v>
      </c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1:26" s="52" customFormat="1" ht="0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>
        <v>10</v>
      </c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1:26" s="52" customFormat="1" ht="0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>
        <v>11</v>
      </c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1:26" s="52" customFormat="1" ht="0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>
        <v>12</v>
      </c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1:26" ht="0.75" customHeight="1">
      <c r="A143" s="118"/>
      <c r="B143" s="118"/>
      <c r="C143" s="119"/>
      <c r="D143" s="120"/>
      <c r="E143" s="118"/>
      <c r="F143" s="118"/>
      <c r="G143" s="118"/>
      <c r="H143" s="118"/>
      <c r="I143" s="118"/>
      <c r="J143" s="118"/>
      <c r="K143" s="118"/>
      <c r="L143" s="118"/>
      <c r="M143" s="118"/>
      <c r="N143" s="127">
        <v>13</v>
      </c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:26" ht="0.75" customHeight="1">
      <c r="A144" s="118"/>
      <c r="B144" s="118"/>
      <c r="C144" s="119"/>
      <c r="D144" s="120"/>
      <c r="E144" s="118"/>
      <c r="F144" s="118"/>
      <c r="G144" s="118"/>
      <c r="H144" s="118"/>
      <c r="I144" s="118"/>
      <c r="J144" s="118"/>
      <c r="K144" s="118"/>
      <c r="L144" s="118"/>
      <c r="M144" s="118"/>
      <c r="N144" s="127">
        <v>14</v>
      </c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:26" s="52" customFormat="1" ht="0.75" customHeight="1">
      <c r="A145" s="136" t="s">
        <v>91</v>
      </c>
      <c r="B145" s="127"/>
      <c r="C145" s="127"/>
      <c r="D145" s="127"/>
      <c r="E145" s="135" t="s">
        <v>92</v>
      </c>
      <c r="F145" s="135" t="s">
        <v>93</v>
      </c>
      <c r="G145" s="135" t="s">
        <v>13</v>
      </c>
      <c r="H145" s="135" t="s">
        <v>88</v>
      </c>
      <c r="I145" s="135" t="s">
        <v>89</v>
      </c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1:26" s="52" customFormat="1" ht="0.75" customHeight="1">
      <c r="A146" s="136" t="s">
        <v>282</v>
      </c>
      <c r="B146" s="128">
        <v>0</v>
      </c>
      <c r="C146" s="128">
        <v>60</v>
      </c>
      <c r="D146" s="128">
        <v>34</v>
      </c>
      <c r="E146" s="128">
        <v>11</v>
      </c>
      <c r="F146" s="128">
        <v>55</v>
      </c>
      <c r="G146" s="135"/>
      <c r="H146" s="135"/>
      <c r="I146" s="135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26" s="52" customFormat="1" ht="0.75" customHeight="1">
      <c r="A147" s="127" t="s">
        <v>94</v>
      </c>
      <c r="B147" s="128">
        <v>-8</v>
      </c>
      <c r="C147" s="128">
        <v>60</v>
      </c>
      <c r="D147" s="128">
        <v>30.5</v>
      </c>
      <c r="E147" s="128">
        <v>11</v>
      </c>
      <c r="F147" s="128">
        <v>50</v>
      </c>
      <c r="G147" s="128">
        <v>13.7</v>
      </c>
      <c r="H147" s="128">
        <v>95</v>
      </c>
      <c r="I147" s="128" t="s">
        <v>95</v>
      </c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1:26" s="52" customFormat="1" ht="0.75" customHeight="1">
      <c r="A148" s="127" t="s">
        <v>96</v>
      </c>
      <c r="B148" s="128">
        <v>-8</v>
      </c>
      <c r="C148" s="128">
        <v>60</v>
      </c>
      <c r="D148" s="128">
        <v>32</v>
      </c>
      <c r="E148" s="128">
        <v>11</v>
      </c>
      <c r="F148" s="128">
        <v>50</v>
      </c>
      <c r="G148" s="128">
        <v>15</v>
      </c>
      <c r="H148" s="128">
        <v>152</v>
      </c>
      <c r="I148" s="128" t="s">
        <v>97</v>
      </c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1:26" s="52" customFormat="1" ht="0.75" customHeight="1">
      <c r="A149" s="127" t="s">
        <v>98</v>
      </c>
      <c r="B149" s="128">
        <v>-10</v>
      </c>
      <c r="C149" s="128">
        <v>60</v>
      </c>
      <c r="D149" s="128">
        <v>29</v>
      </c>
      <c r="E149" s="128">
        <v>12</v>
      </c>
      <c r="F149" s="128">
        <v>55</v>
      </c>
      <c r="G149" s="128">
        <v>13.7</v>
      </c>
      <c r="H149" s="128">
        <v>536</v>
      </c>
      <c r="I149" s="128" t="s">
        <v>99</v>
      </c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1:26" s="52" customFormat="1" ht="0.75" customHeight="1">
      <c r="A150" s="127" t="s">
        <v>100</v>
      </c>
      <c r="B150" s="128">
        <v>-8</v>
      </c>
      <c r="C150" s="128">
        <v>60</v>
      </c>
      <c r="D150" s="128">
        <v>30.5</v>
      </c>
      <c r="E150" s="128">
        <v>11</v>
      </c>
      <c r="F150" s="128">
        <v>50</v>
      </c>
      <c r="G150" s="128">
        <v>16.4</v>
      </c>
      <c r="H150" s="128">
        <v>282</v>
      </c>
      <c r="I150" s="128" t="s">
        <v>101</v>
      </c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1:26" s="52" customFormat="1" ht="0.75" customHeight="1">
      <c r="A151" s="127" t="s">
        <v>102</v>
      </c>
      <c r="B151" s="128">
        <v>-7</v>
      </c>
      <c r="C151" s="128">
        <v>60</v>
      </c>
      <c r="D151" s="128">
        <v>32</v>
      </c>
      <c r="E151" s="128">
        <v>11</v>
      </c>
      <c r="F151" s="128">
        <v>55</v>
      </c>
      <c r="G151" s="128">
        <v>16.4</v>
      </c>
      <c r="H151" s="128">
        <v>135</v>
      </c>
      <c r="I151" s="128" t="s">
        <v>103</v>
      </c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1:26" s="52" customFormat="1" ht="0.75" customHeight="1">
      <c r="A152" s="127" t="s">
        <v>104</v>
      </c>
      <c r="B152" s="128">
        <v>-10</v>
      </c>
      <c r="C152" s="128">
        <v>60</v>
      </c>
      <c r="D152" s="128">
        <v>29</v>
      </c>
      <c r="E152" s="128">
        <v>13</v>
      </c>
      <c r="F152" s="128">
        <v>50</v>
      </c>
      <c r="G152" s="128">
        <v>12.6</v>
      </c>
      <c r="H152" s="128">
        <v>538</v>
      </c>
      <c r="I152" s="128" t="s">
        <v>105</v>
      </c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1:26" s="52" customFormat="1" ht="0.75" customHeight="1">
      <c r="A153" s="127" t="s">
        <v>106</v>
      </c>
      <c r="B153" s="128" t="s">
        <v>107</v>
      </c>
      <c r="C153" s="128">
        <v>60</v>
      </c>
      <c r="D153" s="128">
        <v>29</v>
      </c>
      <c r="E153" s="128">
        <v>6</v>
      </c>
      <c r="F153" s="128">
        <v>55</v>
      </c>
      <c r="G153" s="128">
        <v>13.7</v>
      </c>
      <c r="H153" s="128">
        <v>221</v>
      </c>
      <c r="I153" s="128" t="s">
        <v>108</v>
      </c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1:26" s="52" customFormat="1" ht="0.75" customHeight="1">
      <c r="A154" s="127" t="s">
        <v>109</v>
      </c>
      <c r="B154" s="128">
        <v>0</v>
      </c>
      <c r="C154" s="128">
        <v>60</v>
      </c>
      <c r="D154" s="128">
        <v>30</v>
      </c>
      <c r="E154" s="128">
        <v>6</v>
      </c>
      <c r="F154" s="128">
        <v>60</v>
      </c>
      <c r="G154" s="128">
        <v>16</v>
      </c>
      <c r="H154" s="128">
        <v>3</v>
      </c>
      <c r="I154" s="128" t="s">
        <v>110</v>
      </c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1:26" s="52" customFormat="1" ht="0.75" customHeight="1">
      <c r="A155" s="127" t="s">
        <v>111</v>
      </c>
      <c r="B155" s="128">
        <v>0</v>
      </c>
      <c r="C155" s="128">
        <v>60</v>
      </c>
      <c r="D155" s="128">
        <v>29</v>
      </c>
      <c r="E155" s="128">
        <v>6</v>
      </c>
      <c r="F155" s="128">
        <v>55</v>
      </c>
      <c r="G155" s="128">
        <v>13.7</v>
      </c>
      <c r="H155" s="128">
        <v>15</v>
      </c>
      <c r="I155" s="128" t="s">
        <v>112</v>
      </c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1:26" s="52" customFormat="1" ht="0.75" customHeight="1">
      <c r="A156" s="127" t="s">
        <v>113</v>
      </c>
      <c r="B156" s="128">
        <v>0</v>
      </c>
      <c r="C156" s="128">
        <v>60</v>
      </c>
      <c r="D156" s="128">
        <v>30</v>
      </c>
      <c r="E156" s="128">
        <v>6</v>
      </c>
      <c r="F156" s="128">
        <v>60</v>
      </c>
      <c r="G156" s="128">
        <v>16</v>
      </c>
      <c r="H156" s="128">
        <v>50</v>
      </c>
      <c r="I156" s="128" t="s">
        <v>114</v>
      </c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1:26" s="52" customFormat="1" ht="0.75" customHeight="1">
      <c r="A157" s="127" t="s">
        <v>115</v>
      </c>
      <c r="B157" s="128" t="s">
        <v>107</v>
      </c>
      <c r="C157" s="128">
        <v>60</v>
      </c>
      <c r="D157" s="128">
        <v>28</v>
      </c>
      <c r="E157" s="128">
        <v>6</v>
      </c>
      <c r="F157" s="128">
        <v>55</v>
      </c>
      <c r="G157" s="128">
        <v>13</v>
      </c>
      <c r="H157" s="128">
        <v>9</v>
      </c>
      <c r="I157" s="128" t="s">
        <v>116</v>
      </c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1:26" s="52" customFormat="1" ht="0.75" customHeight="1">
      <c r="A158" s="127" t="s">
        <v>117</v>
      </c>
      <c r="B158" s="128">
        <v>0</v>
      </c>
      <c r="C158" s="128">
        <v>60</v>
      </c>
      <c r="D158" s="128">
        <v>29</v>
      </c>
      <c r="E158" s="128">
        <v>6</v>
      </c>
      <c r="F158" s="128">
        <v>55</v>
      </c>
      <c r="G158" s="128">
        <v>13.7</v>
      </c>
      <c r="H158" s="128">
        <v>24</v>
      </c>
      <c r="I158" s="128" t="s">
        <v>118</v>
      </c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s="52" customFormat="1" ht="0.75" customHeight="1">
      <c r="A159" s="127" t="s">
        <v>119</v>
      </c>
      <c r="B159" s="128">
        <v>-5</v>
      </c>
      <c r="C159" s="128">
        <v>60</v>
      </c>
      <c r="D159" s="128">
        <v>31</v>
      </c>
      <c r="E159" s="128">
        <v>13</v>
      </c>
      <c r="F159" s="128">
        <v>50</v>
      </c>
      <c r="G159" s="128">
        <v>14.1</v>
      </c>
      <c r="H159" s="128">
        <v>243</v>
      </c>
      <c r="I159" s="128" t="s">
        <v>120</v>
      </c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1:26" s="52" customFormat="1" ht="0.75" customHeight="1">
      <c r="A160" s="127" t="s">
        <v>121</v>
      </c>
      <c r="B160" s="128">
        <v>-7</v>
      </c>
      <c r="C160" s="128">
        <v>60</v>
      </c>
      <c r="D160" s="128">
        <v>32</v>
      </c>
      <c r="E160" s="128">
        <v>15</v>
      </c>
      <c r="F160" s="128">
        <v>48</v>
      </c>
      <c r="G160" s="128">
        <v>14.4</v>
      </c>
      <c r="H160" s="128">
        <v>120</v>
      </c>
      <c r="I160" s="128" t="s">
        <v>122</v>
      </c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1:26" s="52" customFormat="1" ht="0.75" customHeight="1">
      <c r="A161" s="127" t="s">
        <v>123</v>
      </c>
      <c r="B161" s="128">
        <v>-5</v>
      </c>
      <c r="C161" s="128">
        <v>60</v>
      </c>
      <c r="D161" s="128">
        <v>32</v>
      </c>
      <c r="E161" s="128">
        <v>8</v>
      </c>
      <c r="F161" s="128">
        <v>50</v>
      </c>
      <c r="G161" s="128">
        <v>15</v>
      </c>
      <c r="H161" s="128">
        <v>200</v>
      </c>
      <c r="I161" s="128" t="s">
        <v>124</v>
      </c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1:26" s="52" customFormat="1" ht="0.75" customHeight="1">
      <c r="A162" s="127" t="s">
        <v>125</v>
      </c>
      <c r="B162" s="128">
        <v>-5</v>
      </c>
      <c r="C162" s="128">
        <v>60</v>
      </c>
      <c r="D162" s="128">
        <v>33</v>
      </c>
      <c r="E162" s="128">
        <v>12</v>
      </c>
      <c r="F162" s="128">
        <v>45</v>
      </c>
      <c r="G162" s="128">
        <v>14.2</v>
      </c>
      <c r="H162" s="128">
        <v>45</v>
      </c>
      <c r="I162" s="128" t="s">
        <v>126</v>
      </c>
      <c r="J162" s="127"/>
      <c r="K162" s="13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1:26" s="52" customFormat="1" ht="0.75" customHeight="1">
      <c r="A163" s="127" t="s">
        <v>127</v>
      </c>
      <c r="B163" s="128">
        <v>-5</v>
      </c>
      <c r="C163" s="128">
        <v>60</v>
      </c>
      <c r="D163" s="128">
        <v>33</v>
      </c>
      <c r="E163" s="128">
        <v>12</v>
      </c>
      <c r="F163" s="128">
        <v>45</v>
      </c>
      <c r="G163" s="128">
        <v>14.2</v>
      </c>
      <c r="H163" s="128">
        <v>20</v>
      </c>
      <c r="I163" s="128" t="s">
        <v>128</v>
      </c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1:26" s="52" customFormat="1" ht="0.75" customHeight="1">
      <c r="A164" s="127" t="s">
        <v>129</v>
      </c>
      <c r="B164" s="128">
        <v>-5</v>
      </c>
      <c r="C164" s="128">
        <v>60</v>
      </c>
      <c r="D164" s="128">
        <v>32</v>
      </c>
      <c r="E164" s="128">
        <v>12</v>
      </c>
      <c r="F164" s="128">
        <v>48</v>
      </c>
      <c r="G164" s="128">
        <v>14.4</v>
      </c>
      <c r="H164" s="128">
        <v>103</v>
      </c>
      <c r="I164" s="128" t="s">
        <v>130</v>
      </c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s="52" customFormat="1" ht="0.75" customHeight="1">
      <c r="A165" s="127" t="s">
        <v>131</v>
      </c>
      <c r="B165" s="128">
        <v>-5</v>
      </c>
      <c r="C165" s="128">
        <v>60</v>
      </c>
      <c r="D165" s="128">
        <v>32</v>
      </c>
      <c r="E165" s="128">
        <v>12</v>
      </c>
      <c r="F165" s="128">
        <v>45</v>
      </c>
      <c r="G165" s="128">
        <v>13.8</v>
      </c>
      <c r="H165" s="128">
        <v>53</v>
      </c>
      <c r="I165" s="128" t="s">
        <v>132</v>
      </c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s="52" customFormat="1" ht="0.75" customHeight="1">
      <c r="A166" s="127" t="s">
        <v>133</v>
      </c>
      <c r="B166" s="128">
        <v>-5</v>
      </c>
      <c r="C166" s="128">
        <v>60</v>
      </c>
      <c r="D166" s="128">
        <v>30.5</v>
      </c>
      <c r="E166" s="128">
        <v>11</v>
      </c>
      <c r="F166" s="128">
        <v>50</v>
      </c>
      <c r="G166" s="128">
        <v>13.7</v>
      </c>
      <c r="H166" s="128">
        <v>86</v>
      </c>
      <c r="I166" s="128" t="s">
        <v>134</v>
      </c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s="52" customFormat="1" ht="0.75" customHeight="1">
      <c r="A167" s="127" t="s">
        <v>135</v>
      </c>
      <c r="B167" s="128">
        <v>-5</v>
      </c>
      <c r="C167" s="128">
        <v>60</v>
      </c>
      <c r="D167" s="128">
        <v>33</v>
      </c>
      <c r="E167" s="128">
        <v>10</v>
      </c>
      <c r="F167" s="128">
        <v>45</v>
      </c>
      <c r="G167" s="128">
        <v>14.2</v>
      </c>
      <c r="H167" s="128">
        <v>22</v>
      </c>
      <c r="I167" s="128" t="s">
        <v>136</v>
      </c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1:26" s="52" customFormat="1" ht="0.75" customHeight="1">
      <c r="A168" s="127" t="s">
        <v>137</v>
      </c>
      <c r="B168" s="128">
        <v>-5</v>
      </c>
      <c r="C168" s="128">
        <v>60</v>
      </c>
      <c r="D168" s="128">
        <v>31</v>
      </c>
      <c r="E168" s="128">
        <v>8</v>
      </c>
      <c r="F168" s="128">
        <v>50</v>
      </c>
      <c r="G168" s="128">
        <v>14.1</v>
      </c>
      <c r="H168" s="128">
        <v>20</v>
      </c>
      <c r="I168" s="128" t="s">
        <v>136</v>
      </c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1:26" s="52" customFormat="1" ht="0.75" customHeight="1">
      <c r="A169" s="127" t="s">
        <v>138</v>
      </c>
      <c r="B169" s="128">
        <v>-5</v>
      </c>
      <c r="C169" s="128">
        <v>60</v>
      </c>
      <c r="D169" s="128">
        <v>31.5</v>
      </c>
      <c r="E169" s="128">
        <v>11</v>
      </c>
      <c r="F169" s="128">
        <v>52</v>
      </c>
      <c r="G169" s="128">
        <v>15</v>
      </c>
      <c r="H169" s="128">
        <v>92</v>
      </c>
      <c r="I169" s="128" t="s">
        <v>139</v>
      </c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1:26" s="52" customFormat="1" ht="0.75" customHeight="1">
      <c r="A170" s="127" t="s">
        <v>140</v>
      </c>
      <c r="B170" s="128">
        <v>-5</v>
      </c>
      <c r="C170" s="128">
        <v>60</v>
      </c>
      <c r="D170" s="128">
        <v>33</v>
      </c>
      <c r="E170" s="128">
        <v>12</v>
      </c>
      <c r="F170" s="128">
        <v>43</v>
      </c>
      <c r="G170" s="128">
        <v>13.6</v>
      </c>
      <c r="H170" s="128">
        <v>49</v>
      </c>
      <c r="I170" s="128" t="s">
        <v>141</v>
      </c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1:26" s="52" customFormat="1" ht="0.75" customHeight="1">
      <c r="A171" s="127" t="s">
        <v>142</v>
      </c>
      <c r="B171" s="128">
        <v>-5</v>
      </c>
      <c r="C171" s="128">
        <v>60</v>
      </c>
      <c r="D171" s="128">
        <v>32</v>
      </c>
      <c r="E171" s="128">
        <v>12</v>
      </c>
      <c r="F171" s="128">
        <v>45</v>
      </c>
      <c r="G171" s="128">
        <v>13.3</v>
      </c>
      <c r="H171" s="128">
        <v>41</v>
      </c>
      <c r="I171" s="128" t="s">
        <v>143</v>
      </c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s="52" customFormat="1" ht="0.75" customHeight="1">
      <c r="A172" s="127" t="s">
        <v>144</v>
      </c>
      <c r="B172" s="128">
        <v>-5</v>
      </c>
      <c r="C172" s="128">
        <v>60</v>
      </c>
      <c r="D172" s="128">
        <v>32</v>
      </c>
      <c r="E172" s="128">
        <v>10</v>
      </c>
      <c r="F172" s="128">
        <v>50</v>
      </c>
      <c r="G172" s="128">
        <v>15</v>
      </c>
      <c r="H172" s="128">
        <v>28</v>
      </c>
      <c r="I172" s="128" t="s">
        <v>145</v>
      </c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s="52" customFormat="1" ht="0.75" customHeight="1">
      <c r="A173" s="127" t="s">
        <v>146</v>
      </c>
      <c r="B173" s="128" t="s">
        <v>107</v>
      </c>
      <c r="C173" s="128">
        <v>60</v>
      </c>
      <c r="D173" s="128">
        <v>31</v>
      </c>
      <c r="E173" s="128">
        <v>9</v>
      </c>
      <c r="F173" s="128">
        <v>52</v>
      </c>
      <c r="G173" s="128">
        <v>14.5</v>
      </c>
      <c r="H173" s="128">
        <v>11</v>
      </c>
      <c r="I173" s="128" t="s">
        <v>147</v>
      </c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1:26" s="52" customFormat="1" ht="0.75" customHeight="1">
      <c r="A174" s="127" t="s">
        <v>148</v>
      </c>
      <c r="B174" s="128">
        <v>-5</v>
      </c>
      <c r="C174" s="128">
        <v>60</v>
      </c>
      <c r="D174" s="128">
        <v>32</v>
      </c>
      <c r="E174" s="128">
        <v>10</v>
      </c>
      <c r="F174" s="128">
        <v>50</v>
      </c>
      <c r="G174" s="128">
        <v>15</v>
      </c>
      <c r="H174" s="128">
        <v>76</v>
      </c>
      <c r="I174" s="128" t="s">
        <v>149</v>
      </c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1:26" s="52" customFormat="1" ht="0.75" customHeight="1">
      <c r="A175" s="127" t="s">
        <v>150</v>
      </c>
      <c r="B175" s="128">
        <v>-5</v>
      </c>
      <c r="C175" s="128">
        <v>60</v>
      </c>
      <c r="D175" s="128">
        <v>31</v>
      </c>
      <c r="E175" s="128">
        <v>10</v>
      </c>
      <c r="F175" s="128">
        <v>55</v>
      </c>
      <c r="G175" s="128">
        <v>15.4</v>
      </c>
      <c r="H175" s="128">
        <v>57</v>
      </c>
      <c r="I175" s="128" t="s">
        <v>151</v>
      </c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1:26" s="52" customFormat="1" ht="0.75" customHeight="1">
      <c r="A176" s="127" t="s">
        <v>152</v>
      </c>
      <c r="B176" s="128">
        <v>-5</v>
      </c>
      <c r="C176" s="128">
        <v>60</v>
      </c>
      <c r="D176" s="128">
        <v>31</v>
      </c>
      <c r="E176" s="128">
        <v>10</v>
      </c>
      <c r="F176" s="128">
        <v>50</v>
      </c>
      <c r="G176" s="128">
        <v>14.1</v>
      </c>
      <c r="H176" s="128">
        <v>2</v>
      </c>
      <c r="I176" s="128" t="s">
        <v>153</v>
      </c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1:26" s="52" customFormat="1" ht="0.75" customHeight="1">
      <c r="A177" s="127" t="s">
        <v>154</v>
      </c>
      <c r="B177" s="128">
        <v>-5</v>
      </c>
      <c r="C177" s="128">
        <v>60</v>
      </c>
      <c r="D177" s="128">
        <v>31.5</v>
      </c>
      <c r="E177" s="128">
        <v>10</v>
      </c>
      <c r="F177" s="128">
        <v>55</v>
      </c>
      <c r="G177" s="128">
        <v>16</v>
      </c>
      <c r="H177" s="128">
        <v>60</v>
      </c>
      <c r="I177" s="128" t="s">
        <v>155</v>
      </c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1:26" s="52" customFormat="1" ht="0.75" customHeight="1">
      <c r="A178" s="127" t="s">
        <v>156</v>
      </c>
      <c r="B178" s="128" t="s">
        <v>107</v>
      </c>
      <c r="C178" s="128">
        <v>60</v>
      </c>
      <c r="D178" s="128">
        <v>30</v>
      </c>
      <c r="E178" s="128">
        <v>10</v>
      </c>
      <c r="F178" s="128">
        <v>60</v>
      </c>
      <c r="G178" s="128">
        <v>16</v>
      </c>
      <c r="H178" s="128">
        <v>13</v>
      </c>
      <c r="I178" s="128" t="s">
        <v>157</v>
      </c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1:26" s="52" customFormat="1" ht="0.75" customHeight="1">
      <c r="A179" s="127" t="s">
        <v>158</v>
      </c>
      <c r="B179" s="128">
        <v>0</v>
      </c>
      <c r="C179" s="128">
        <v>60</v>
      </c>
      <c r="D179" s="128">
        <v>31.5</v>
      </c>
      <c r="E179" s="128">
        <v>12</v>
      </c>
      <c r="F179" s="128">
        <v>50</v>
      </c>
      <c r="G179" s="128">
        <v>14.6</v>
      </c>
      <c r="H179" s="128">
        <v>247</v>
      </c>
      <c r="I179" s="128" t="s">
        <v>159</v>
      </c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1:26" s="52" customFormat="1" ht="0.75" customHeight="1">
      <c r="A180" s="127" t="s">
        <v>160</v>
      </c>
      <c r="B180" s="128">
        <v>0</v>
      </c>
      <c r="C180" s="128">
        <v>60</v>
      </c>
      <c r="D180" s="128">
        <v>33.5</v>
      </c>
      <c r="E180" s="128">
        <v>13</v>
      </c>
      <c r="F180" s="128">
        <v>45</v>
      </c>
      <c r="G180" s="128">
        <v>14.6</v>
      </c>
      <c r="H180" s="128">
        <v>48</v>
      </c>
      <c r="I180" s="128" t="s">
        <v>161</v>
      </c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1:26" s="52" customFormat="1" ht="0.75" customHeight="1">
      <c r="A181" s="127" t="s">
        <v>162</v>
      </c>
      <c r="B181" s="128">
        <v>0</v>
      </c>
      <c r="C181" s="128">
        <v>60</v>
      </c>
      <c r="D181" s="128">
        <v>33</v>
      </c>
      <c r="E181" s="128">
        <v>13</v>
      </c>
      <c r="F181" s="128">
        <v>42</v>
      </c>
      <c r="G181" s="128">
        <v>13.1</v>
      </c>
      <c r="H181" s="128">
        <v>7</v>
      </c>
      <c r="I181" s="128" t="s">
        <v>163</v>
      </c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1:26" s="52" customFormat="1" ht="0.75" customHeight="1">
      <c r="A182" s="127" t="s">
        <v>164</v>
      </c>
      <c r="B182" s="128">
        <v>0</v>
      </c>
      <c r="C182" s="128">
        <v>60</v>
      </c>
      <c r="D182" s="128">
        <v>31</v>
      </c>
      <c r="E182" s="128">
        <v>10</v>
      </c>
      <c r="F182" s="128">
        <v>55</v>
      </c>
      <c r="G182" s="128">
        <v>15.4</v>
      </c>
      <c r="H182" s="128">
        <v>3</v>
      </c>
      <c r="I182" s="128" t="s">
        <v>165</v>
      </c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1:26" s="52" customFormat="1" ht="0.75" customHeight="1">
      <c r="A183" s="127" t="s">
        <v>166</v>
      </c>
      <c r="B183" s="128">
        <v>0</v>
      </c>
      <c r="C183" s="128">
        <v>60</v>
      </c>
      <c r="D183" s="128">
        <v>32.5</v>
      </c>
      <c r="E183" s="128">
        <v>10</v>
      </c>
      <c r="F183" s="128">
        <v>50</v>
      </c>
      <c r="G183" s="128">
        <v>15.4</v>
      </c>
      <c r="H183" s="128">
        <v>20</v>
      </c>
      <c r="I183" s="128" t="s">
        <v>167</v>
      </c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1:26" s="52" customFormat="1" ht="0.75" customHeight="1">
      <c r="A184" s="127" t="s">
        <v>168</v>
      </c>
      <c r="B184" s="128">
        <v>0</v>
      </c>
      <c r="C184" s="128">
        <v>60</v>
      </c>
      <c r="D184" s="128">
        <v>32.5</v>
      </c>
      <c r="E184" s="128">
        <v>11</v>
      </c>
      <c r="F184" s="128">
        <v>50</v>
      </c>
      <c r="G184" s="128">
        <v>15.4</v>
      </c>
      <c r="H184" s="128">
        <v>65</v>
      </c>
      <c r="I184" s="128" t="s">
        <v>169</v>
      </c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1:26" s="52" customFormat="1" ht="0.75" customHeight="1">
      <c r="A185" s="127" t="s">
        <v>170</v>
      </c>
      <c r="B185" s="128">
        <v>0</v>
      </c>
      <c r="C185" s="128">
        <v>60</v>
      </c>
      <c r="D185" s="128">
        <v>31.5</v>
      </c>
      <c r="E185" s="128">
        <v>10</v>
      </c>
      <c r="F185" s="128">
        <v>55</v>
      </c>
      <c r="G185" s="128">
        <v>16</v>
      </c>
      <c r="H185" s="128">
        <v>11</v>
      </c>
      <c r="I185" s="128" t="s">
        <v>171</v>
      </c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s="52" customFormat="1" ht="0.75" customHeight="1">
      <c r="A186" s="127" t="s">
        <v>172</v>
      </c>
      <c r="B186" s="128" t="s">
        <v>107</v>
      </c>
      <c r="C186" s="128">
        <v>60</v>
      </c>
      <c r="D186" s="128">
        <v>31.5</v>
      </c>
      <c r="E186" s="128">
        <v>12</v>
      </c>
      <c r="F186" s="128">
        <v>50</v>
      </c>
      <c r="G186" s="128">
        <v>14.6</v>
      </c>
      <c r="H186" s="128">
        <v>88</v>
      </c>
      <c r="I186" s="128" t="s">
        <v>173</v>
      </c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26" s="52" customFormat="1" ht="0.75" customHeight="1">
      <c r="A187" s="127" t="s">
        <v>174</v>
      </c>
      <c r="B187" s="128">
        <v>-2</v>
      </c>
      <c r="C187" s="128">
        <v>60</v>
      </c>
      <c r="D187" s="128">
        <v>31</v>
      </c>
      <c r="E187" s="128">
        <v>13</v>
      </c>
      <c r="F187" s="128">
        <v>50</v>
      </c>
      <c r="G187" s="128">
        <v>14.1</v>
      </c>
      <c r="H187" s="128">
        <v>364</v>
      </c>
      <c r="I187" s="128" t="s">
        <v>175</v>
      </c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26" s="52" customFormat="1" ht="0.75" customHeight="1">
      <c r="A188" s="127" t="s">
        <v>176</v>
      </c>
      <c r="B188" s="128">
        <v>-2</v>
      </c>
      <c r="C188" s="128">
        <v>60</v>
      </c>
      <c r="D188" s="128">
        <v>29.5</v>
      </c>
      <c r="E188" s="128">
        <v>5.5</v>
      </c>
      <c r="F188" s="128">
        <v>63</v>
      </c>
      <c r="G188" s="128">
        <v>16.2</v>
      </c>
      <c r="H188" s="128">
        <v>105</v>
      </c>
      <c r="I188" s="128" t="s">
        <v>177</v>
      </c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26" s="52" customFormat="1" ht="0.75" customHeight="1">
      <c r="A189" s="127" t="s">
        <v>178</v>
      </c>
      <c r="B189" s="128">
        <v>-2</v>
      </c>
      <c r="C189" s="128">
        <v>60</v>
      </c>
      <c r="D189" s="128">
        <v>31</v>
      </c>
      <c r="E189" s="128">
        <v>13.5</v>
      </c>
      <c r="F189" s="128">
        <v>58</v>
      </c>
      <c r="G189" s="128">
        <v>16.5</v>
      </c>
      <c r="H189" s="128">
        <v>9</v>
      </c>
      <c r="I189" s="128" t="s">
        <v>179</v>
      </c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26" s="52" customFormat="1" ht="0.75" customHeight="1">
      <c r="A190" s="127" t="s">
        <v>180</v>
      </c>
      <c r="B190" s="128">
        <v>-2</v>
      </c>
      <c r="C190" s="128">
        <v>60</v>
      </c>
      <c r="D190" s="128">
        <v>33</v>
      </c>
      <c r="E190" s="128">
        <v>10</v>
      </c>
      <c r="F190" s="128">
        <v>45</v>
      </c>
      <c r="G190" s="128">
        <v>14.2</v>
      </c>
      <c r="H190" s="128">
        <v>136</v>
      </c>
      <c r="I190" s="128" t="s">
        <v>181</v>
      </c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s="52" customFormat="1" ht="0.75" customHeight="1">
      <c r="A191" s="127" t="s">
        <v>182</v>
      </c>
      <c r="B191" s="128">
        <v>-2</v>
      </c>
      <c r="C191" s="128">
        <v>60</v>
      </c>
      <c r="D191" s="128">
        <v>31</v>
      </c>
      <c r="E191" s="128">
        <v>12</v>
      </c>
      <c r="F191" s="128">
        <v>50</v>
      </c>
      <c r="G191" s="128">
        <v>14.1</v>
      </c>
      <c r="H191" s="128">
        <v>342</v>
      </c>
      <c r="I191" s="128" t="s">
        <v>183</v>
      </c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s="52" customFormat="1" ht="0.75" customHeight="1">
      <c r="A192" s="127" t="s">
        <v>184</v>
      </c>
      <c r="B192" s="128" t="s">
        <v>107</v>
      </c>
      <c r="C192" s="128">
        <v>60</v>
      </c>
      <c r="D192" s="128">
        <v>30.5</v>
      </c>
      <c r="E192" s="128">
        <v>9</v>
      </c>
      <c r="F192" s="128">
        <v>60</v>
      </c>
      <c r="G192" s="128">
        <v>16.6</v>
      </c>
      <c r="H192" s="128">
        <v>14</v>
      </c>
      <c r="I192" s="128" t="s">
        <v>185</v>
      </c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1:26" s="52" customFormat="1" ht="0.75" customHeight="1">
      <c r="A193" s="127" t="s">
        <v>186</v>
      </c>
      <c r="B193" s="128">
        <v>-2</v>
      </c>
      <c r="C193" s="128">
        <v>60</v>
      </c>
      <c r="D193" s="128">
        <v>30.5</v>
      </c>
      <c r="E193" s="128">
        <v>10</v>
      </c>
      <c r="F193" s="128">
        <v>40</v>
      </c>
      <c r="G193" s="128">
        <v>11</v>
      </c>
      <c r="H193" s="128">
        <v>213</v>
      </c>
      <c r="I193" s="128" t="s">
        <v>187</v>
      </c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s="52" customFormat="1" ht="0.75" customHeight="1">
      <c r="A194" s="127" t="s">
        <v>188</v>
      </c>
      <c r="B194" s="128">
        <v>-2</v>
      </c>
      <c r="C194" s="128">
        <v>60</v>
      </c>
      <c r="D194" s="128">
        <v>32.5</v>
      </c>
      <c r="E194" s="128">
        <v>9</v>
      </c>
      <c r="F194" s="128">
        <v>35</v>
      </c>
      <c r="G194" s="128">
        <v>10.6</v>
      </c>
      <c r="H194" s="128">
        <v>170</v>
      </c>
      <c r="I194" s="128" t="s">
        <v>189</v>
      </c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s="52" customFormat="1" ht="0.75" customHeight="1">
      <c r="A195" s="127" t="s">
        <v>190</v>
      </c>
      <c r="B195" s="128">
        <v>0</v>
      </c>
      <c r="C195" s="128">
        <v>60</v>
      </c>
      <c r="D195" s="128">
        <v>31.5</v>
      </c>
      <c r="E195" s="128">
        <v>12</v>
      </c>
      <c r="F195" s="128">
        <v>45</v>
      </c>
      <c r="G195" s="128">
        <v>13</v>
      </c>
      <c r="H195" s="128">
        <v>180</v>
      </c>
      <c r="I195" s="128" t="s">
        <v>191</v>
      </c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s="52" customFormat="1" ht="0.75" customHeight="1">
      <c r="A196" s="127" t="s">
        <v>192</v>
      </c>
      <c r="B196" s="128">
        <v>2</v>
      </c>
      <c r="C196" s="128">
        <v>60</v>
      </c>
      <c r="D196" s="128">
        <v>33</v>
      </c>
      <c r="E196" s="128">
        <v>10</v>
      </c>
      <c r="F196" s="128">
        <v>40</v>
      </c>
      <c r="G196" s="128">
        <v>12.6</v>
      </c>
      <c r="H196" s="128">
        <v>45</v>
      </c>
      <c r="I196" s="128" t="s">
        <v>193</v>
      </c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s="52" customFormat="1" ht="0.75" customHeight="1">
      <c r="A197" s="127" t="s">
        <v>194</v>
      </c>
      <c r="B197" s="128" t="s">
        <v>107</v>
      </c>
      <c r="C197" s="128">
        <v>60</v>
      </c>
      <c r="D197" s="128">
        <v>29.5</v>
      </c>
      <c r="E197" s="128">
        <v>5.5</v>
      </c>
      <c r="F197" s="128">
        <v>60</v>
      </c>
      <c r="G197" s="128">
        <v>15.6</v>
      </c>
      <c r="H197" s="128">
        <v>185</v>
      </c>
      <c r="I197" s="128" t="s">
        <v>195</v>
      </c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s="52" customFormat="1" ht="0.75" customHeight="1">
      <c r="A198" s="127" t="s">
        <v>196</v>
      </c>
      <c r="B198" s="128" t="s">
        <v>107</v>
      </c>
      <c r="C198" s="128">
        <v>60</v>
      </c>
      <c r="D198" s="128">
        <v>30.5</v>
      </c>
      <c r="E198" s="128">
        <v>11.5</v>
      </c>
      <c r="F198" s="128">
        <v>60</v>
      </c>
      <c r="G198" s="128">
        <v>16.6</v>
      </c>
      <c r="H198" s="128">
        <v>17</v>
      </c>
      <c r="I198" s="128" t="s">
        <v>191</v>
      </c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s="52" customFormat="1" ht="0.75" customHeight="1">
      <c r="A199" s="127" t="s">
        <v>197</v>
      </c>
      <c r="B199" s="128">
        <v>-3</v>
      </c>
      <c r="C199" s="128">
        <v>60</v>
      </c>
      <c r="D199" s="128">
        <v>29.5</v>
      </c>
      <c r="E199" s="128">
        <v>12</v>
      </c>
      <c r="F199" s="128">
        <v>50</v>
      </c>
      <c r="G199" s="128">
        <v>13</v>
      </c>
      <c r="H199" s="128">
        <v>402</v>
      </c>
      <c r="I199" s="128" t="s">
        <v>198</v>
      </c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s="52" customFormat="1" ht="0.75" customHeight="1">
      <c r="A200" s="127" t="s">
        <v>199</v>
      </c>
      <c r="B200" s="128">
        <v>0</v>
      </c>
      <c r="C200" s="128">
        <v>60</v>
      </c>
      <c r="D200" s="128">
        <v>33</v>
      </c>
      <c r="E200" s="128">
        <v>11.5</v>
      </c>
      <c r="F200" s="128">
        <v>45</v>
      </c>
      <c r="G200" s="128">
        <v>14.2</v>
      </c>
      <c r="H200" s="128">
        <v>137</v>
      </c>
      <c r="I200" s="128" t="s">
        <v>200</v>
      </c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s="52" customFormat="1" ht="0.75" customHeight="1">
      <c r="A201" s="127" t="s">
        <v>201</v>
      </c>
      <c r="B201" s="128" t="s">
        <v>107</v>
      </c>
      <c r="C201" s="128">
        <v>60</v>
      </c>
      <c r="D201" s="128">
        <v>31</v>
      </c>
      <c r="E201" s="128">
        <v>10</v>
      </c>
      <c r="F201" s="128">
        <v>55</v>
      </c>
      <c r="G201" s="128">
        <v>15.4</v>
      </c>
      <c r="H201" s="128">
        <v>2</v>
      </c>
      <c r="I201" s="128" t="s">
        <v>200</v>
      </c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s="52" customFormat="1" ht="0.75" customHeight="1">
      <c r="A202" s="127" t="s">
        <v>90</v>
      </c>
      <c r="B202" s="128">
        <v>-2</v>
      </c>
      <c r="C202" s="128">
        <v>60</v>
      </c>
      <c r="D202" s="128">
        <v>31</v>
      </c>
      <c r="E202" s="128">
        <v>12</v>
      </c>
      <c r="F202" s="128">
        <v>45</v>
      </c>
      <c r="G202" s="128">
        <v>12.6</v>
      </c>
      <c r="H202" s="128">
        <v>320</v>
      </c>
      <c r="I202" s="128" t="s">
        <v>202</v>
      </c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s="52" customFormat="1" ht="0.75" customHeight="1">
      <c r="A203" s="127" t="s">
        <v>203</v>
      </c>
      <c r="B203" s="128">
        <v>-5</v>
      </c>
      <c r="C203" s="128">
        <v>60</v>
      </c>
      <c r="D203" s="128">
        <v>29</v>
      </c>
      <c r="E203" s="128">
        <v>10</v>
      </c>
      <c r="F203" s="128">
        <v>50</v>
      </c>
      <c r="G203" s="128">
        <v>12.6</v>
      </c>
      <c r="H203" s="128">
        <v>735</v>
      </c>
      <c r="I203" s="128" t="s">
        <v>204</v>
      </c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s="52" customFormat="1" ht="0.75" customHeight="1">
      <c r="A204" s="127" t="s">
        <v>205</v>
      </c>
      <c r="B204" s="128">
        <v>2</v>
      </c>
      <c r="C204" s="128">
        <v>60</v>
      </c>
      <c r="D204" s="128">
        <v>31.5</v>
      </c>
      <c r="E204" s="128">
        <v>10</v>
      </c>
      <c r="F204" s="128">
        <v>55</v>
      </c>
      <c r="G204" s="128">
        <v>16</v>
      </c>
      <c r="H204" s="128">
        <v>16</v>
      </c>
      <c r="I204" s="128" t="s">
        <v>202</v>
      </c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s="52" customFormat="1" ht="0.75" customHeight="1">
      <c r="A205" s="127" t="s">
        <v>206</v>
      </c>
      <c r="B205" s="128">
        <v>0</v>
      </c>
      <c r="C205" s="128">
        <v>60</v>
      </c>
      <c r="D205" s="128">
        <v>32</v>
      </c>
      <c r="E205" s="128">
        <v>8</v>
      </c>
      <c r="F205" s="128">
        <v>40</v>
      </c>
      <c r="G205" s="128">
        <v>12</v>
      </c>
      <c r="H205" s="128">
        <v>407</v>
      </c>
      <c r="I205" s="128" t="s">
        <v>207</v>
      </c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s="52" customFormat="1" ht="0.75" customHeight="1">
      <c r="A206" s="127" t="s">
        <v>208</v>
      </c>
      <c r="B206" s="128">
        <v>-4</v>
      </c>
      <c r="C206" s="128">
        <v>60</v>
      </c>
      <c r="D206" s="128">
        <v>29</v>
      </c>
      <c r="E206" s="128">
        <v>9</v>
      </c>
      <c r="F206" s="128">
        <v>50</v>
      </c>
      <c r="G206" s="128">
        <v>12.6</v>
      </c>
      <c r="H206" s="128">
        <v>793</v>
      </c>
      <c r="I206" s="128" t="s">
        <v>209</v>
      </c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s="52" customFormat="1" ht="0.75" customHeight="1">
      <c r="A207" s="127" t="s">
        <v>210</v>
      </c>
      <c r="B207" s="128" t="s">
        <v>107</v>
      </c>
      <c r="C207" s="128">
        <v>60</v>
      </c>
      <c r="D207" s="128">
        <v>30</v>
      </c>
      <c r="E207" s="128">
        <v>10</v>
      </c>
      <c r="F207" s="128">
        <v>45</v>
      </c>
      <c r="G207" s="128">
        <v>11.8</v>
      </c>
      <c r="H207" s="128">
        <v>402</v>
      </c>
      <c r="I207" s="128" t="s">
        <v>211</v>
      </c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s="52" customFormat="1" ht="0.75" customHeight="1">
      <c r="A208" s="127" t="s">
        <v>212</v>
      </c>
      <c r="B208" s="128">
        <v>-2</v>
      </c>
      <c r="C208" s="128">
        <v>60</v>
      </c>
      <c r="D208" s="128">
        <v>30</v>
      </c>
      <c r="E208" s="128">
        <v>11</v>
      </c>
      <c r="F208" s="128">
        <v>50</v>
      </c>
      <c r="G208" s="128">
        <v>13.3</v>
      </c>
      <c r="H208" s="128">
        <v>370</v>
      </c>
      <c r="I208" s="128" t="s">
        <v>195</v>
      </c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s="52" customFormat="1" ht="0.75" customHeight="1">
      <c r="A209" s="127" t="s">
        <v>213</v>
      </c>
      <c r="B209" s="128" t="s">
        <v>107</v>
      </c>
      <c r="C209" s="128">
        <v>60</v>
      </c>
      <c r="D209" s="128">
        <v>32</v>
      </c>
      <c r="E209" s="128">
        <v>11</v>
      </c>
      <c r="F209" s="128">
        <v>50</v>
      </c>
      <c r="G209" s="128">
        <v>15</v>
      </c>
      <c r="H209" s="128">
        <v>170</v>
      </c>
      <c r="I209" s="128" t="s">
        <v>214</v>
      </c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s="52" customFormat="1" ht="0.75" customHeight="1">
      <c r="A210" s="127" t="s">
        <v>215</v>
      </c>
      <c r="B210" s="128" t="s">
        <v>107</v>
      </c>
      <c r="C210" s="128">
        <v>60</v>
      </c>
      <c r="D210" s="128">
        <v>30</v>
      </c>
      <c r="E210" s="128">
        <v>6</v>
      </c>
      <c r="F210" s="128">
        <v>60</v>
      </c>
      <c r="G210" s="128">
        <v>16</v>
      </c>
      <c r="H210" s="128">
        <v>185</v>
      </c>
      <c r="I210" s="128" t="s">
        <v>216</v>
      </c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s="52" customFormat="1" ht="0.75" customHeight="1">
      <c r="A211" s="127" t="s">
        <v>217</v>
      </c>
      <c r="B211" s="128">
        <v>0</v>
      </c>
      <c r="C211" s="128">
        <v>60</v>
      </c>
      <c r="D211" s="128">
        <v>32</v>
      </c>
      <c r="E211" s="128">
        <v>11</v>
      </c>
      <c r="F211" s="128">
        <v>50</v>
      </c>
      <c r="G211" s="128">
        <v>15</v>
      </c>
      <c r="H211" s="128">
        <v>90</v>
      </c>
      <c r="I211" s="128" t="s">
        <v>218</v>
      </c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s="52" customFormat="1" ht="0.75" customHeight="1">
      <c r="A212" s="127" t="s">
        <v>219</v>
      </c>
      <c r="B212" s="128">
        <v>2</v>
      </c>
      <c r="C212" s="128">
        <v>60</v>
      </c>
      <c r="D212" s="128">
        <v>32</v>
      </c>
      <c r="E212" s="128">
        <v>10.5</v>
      </c>
      <c r="F212" s="128">
        <v>45</v>
      </c>
      <c r="G212" s="128">
        <v>13.3</v>
      </c>
      <c r="H212" s="128">
        <v>72</v>
      </c>
      <c r="I212" s="128" t="s">
        <v>220</v>
      </c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s="52" customFormat="1" ht="0.75" customHeight="1">
      <c r="A213" s="127" t="s">
        <v>221</v>
      </c>
      <c r="B213" s="128">
        <v>0</v>
      </c>
      <c r="C213" s="128">
        <v>60</v>
      </c>
      <c r="D213" s="128">
        <v>32</v>
      </c>
      <c r="E213" s="128">
        <v>8</v>
      </c>
      <c r="F213" s="128">
        <v>50</v>
      </c>
      <c r="G213" s="128">
        <v>15</v>
      </c>
      <c r="H213" s="128">
        <v>49</v>
      </c>
      <c r="I213" s="128" t="s">
        <v>214</v>
      </c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s="52" customFormat="1" ht="0.75" customHeight="1">
      <c r="A214" s="127" t="s">
        <v>222</v>
      </c>
      <c r="B214" s="128">
        <v>0</v>
      </c>
      <c r="C214" s="128">
        <v>60</v>
      </c>
      <c r="D214" s="128">
        <v>31.5</v>
      </c>
      <c r="E214" s="128">
        <v>8</v>
      </c>
      <c r="F214" s="128">
        <v>60</v>
      </c>
      <c r="G214" s="128">
        <v>17.5</v>
      </c>
      <c r="H214" s="128">
        <v>10</v>
      </c>
      <c r="I214" s="128" t="s">
        <v>223</v>
      </c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s="52" customFormat="1" ht="0.75" customHeight="1">
      <c r="A215" s="127" t="s">
        <v>224</v>
      </c>
      <c r="B215" s="128">
        <v>0</v>
      </c>
      <c r="C215" s="128">
        <v>60</v>
      </c>
      <c r="D215" s="128">
        <v>34</v>
      </c>
      <c r="E215" s="128">
        <v>13</v>
      </c>
      <c r="F215" s="128">
        <v>33</v>
      </c>
      <c r="G215" s="128">
        <v>11</v>
      </c>
      <c r="H215" s="128">
        <v>56</v>
      </c>
      <c r="I215" s="128" t="s">
        <v>225</v>
      </c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s="52" customFormat="1" ht="0.75" customHeight="1">
      <c r="A216" s="127" t="s">
        <v>226</v>
      </c>
      <c r="B216" s="128" t="s">
        <v>107</v>
      </c>
      <c r="C216" s="128">
        <v>60</v>
      </c>
      <c r="D216" s="128">
        <v>33</v>
      </c>
      <c r="E216" s="128">
        <v>17</v>
      </c>
      <c r="F216" s="128">
        <v>35</v>
      </c>
      <c r="G216" s="128">
        <v>11</v>
      </c>
      <c r="H216" s="128">
        <v>365</v>
      </c>
      <c r="I216" s="128" t="s">
        <v>227</v>
      </c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s="52" customFormat="1" ht="0.75" customHeight="1">
      <c r="A217" s="127" t="s">
        <v>228</v>
      </c>
      <c r="B217" s="128">
        <v>0</v>
      </c>
      <c r="C217" s="128">
        <v>60</v>
      </c>
      <c r="D217" s="128">
        <v>33</v>
      </c>
      <c r="E217" s="128">
        <v>12.5</v>
      </c>
      <c r="F217" s="128">
        <v>40</v>
      </c>
      <c r="G217" s="128">
        <v>12.6</v>
      </c>
      <c r="H217" s="128">
        <v>51</v>
      </c>
      <c r="I217" s="128" t="s">
        <v>229</v>
      </c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s="52" customFormat="1" ht="0.75" customHeight="1">
      <c r="A218" s="127" t="s">
        <v>230</v>
      </c>
      <c r="B218" s="128" t="s">
        <v>107</v>
      </c>
      <c r="C218" s="128">
        <v>60</v>
      </c>
      <c r="D218" s="128">
        <v>31.5</v>
      </c>
      <c r="E218" s="128">
        <v>7</v>
      </c>
      <c r="F218" s="128">
        <v>45</v>
      </c>
      <c r="G218" s="128">
        <v>13</v>
      </c>
      <c r="H218" s="128">
        <v>112</v>
      </c>
      <c r="I218" s="128" t="s">
        <v>231</v>
      </c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s="52" customFormat="1" ht="0.75" customHeight="1">
      <c r="A219" s="127" t="s">
        <v>232</v>
      </c>
      <c r="B219" s="128">
        <v>0</v>
      </c>
      <c r="C219" s="128">
        <v>60</v>
      </c>
      <c r="D219" s="128">
        <v>33</v>
      </c>
      <c r="E219" s="128">
        <v>8.5</v>
      </c>
      <c r="F219" s="128">
        <v>43</v>
      </c>
      <c r="G219" s="128">
        <v>13.6</v>
      </c>
      <c r="H219" s="128">
        <v>15</v>
      </c>
      <c r="I219" s="128" t="s">
        <v>233</v>
      </c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s="52" customFormat="1" ht="0.75" customHeight="1">
      <c r="A220" s="127" t="s">
        <v>234</v>
      </c>
      <c r="B220" s="128">
        <v>-2</v>
      </c>
      <c r="C220" s="128">
        <v>60</v>
      </c>
      <c r="D220" s="128">
        <v>33</v>
      </c>
      <c r="E220" s="128">
        <v>10</v>
      </c>
      <c r="F220" s="128">
        <v>35</v>
      </c>
      <c r="G220" s="128">
        <v>11</v>
      </c>
      <c r="H220" s="128">
        <v>360</v>
      </c>
      <c r="I220" s="128" t="s">
        <v>235</v>
      </c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s="52" customFormat="1" ht="0.75" customHeight="1">
      <c r="A221" s="127" t="s">
        <v>81</v>
      </c>
      <c r="B221" s="128">
        <v>-3</v>
      </c>
      <c r="C221" s="128">
        <v>60</v>
      </c>
      <c r="D221" s="128">
        <v>28.5</v>
      </c>
      <c r="E221" s="128">
        <v>9.5</v>
      </c>
      <c r="F221" s="128">
        <v>40</v>
      </c>
      <c r="G221" s="128">
        <v>9.8</v>
      </c>
      <c r="H221" s="128">
        <v>843</v>
      </c>
      <c r="I221" s="128" t="s">
        <v>236</v>
      </c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s="52" customFormat="1" ht="0.75" customHeight="1">
      <c r="A222" s="127" t="s">
        <v>237</v>
      </c>
      <c r="B222" s="128" t="s">
        <v>107</v>
      </c>
      <c r="C222" s="128">
        <v>60</v>
      </c>
      <c r="D222" s="128">
        <v>28.5</v>
      </c>
      <c r="E222" s="128">
        <v>9</v>
      </c>
      <c r="F222" s="128">
        <v>64</v>
      </c>
      <c r="G222" s="128">
        <v>15.6</v>
      </c>
      <c r="H222" s="128">
        <v>480</v>
      </c>
      <c r="I222" s="128" t="s">
        <v>238</v>
      </c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s="52" customFormat="1" ht="0.75" customHeight="1">
      <c r="A223" s="127" t="s">
        <v>239</v>
      </c>
      <c r="B223" s="128">
        <v>-2</v>
      </c>
      <c r="C223" s="128">
        <v>60</v>
      </c>
      <c r="D223" s="128">
        <v>33</v>
      </c>
      <c r="E223" s="128">
        <v>10</v>
      </c>
      <c r="F223" s="128">
        <v>40</v>
      </c>
      <c r="G223" s="128">
        <v>12.6</v>
      </c>
      <c r="H223" s="128">
        <v>320</v>
      </c>
      <c r="I223" s="128" t="s">
        <v>240</v>
      </c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s="52" customFormat="1" ht="0.75" customHeight="1">
      <c r="A224" s="127" t="s">
        <v>241</v>
      </c>
      <c r="B224" s="128">
        <v>-3</v>
      </c>
      <c r="C224" s="128">
        <v>60</v>
      </c>
      <c r="D224" s="128">
        <v>33.5</v>
      </c>
      <c r="E224" s="128">
        <v>8</v>
      </c>
      <c r="F224" s="128">
        <v>40</v>
      </c>
      <c r="G224" s="128">
        <v>13</v>
      </c>
      <c r="H224" s="128">
        <v>256</v>
      </c>
      <c r="I224" s="128" t="s">
        <v>242</v>
      </c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s="52" customFormat="1" ht="0.75" customHeight="1">
      <c r="A225" s="127" t="s">
        <v>243</v>
      </c>
      <c r="B225" s="128" t="s">
        <v>107</v>
      </c>
      <c r="C225" s="128">
        <v>60</v>
      </c>
      <c r="D225" s="128">
        <v>33.5</v>
      </c>
      <c r="E225" s="128">
        <v>10</v>
      </c>
      <c r="F225" s="128">
        <v>42</v>
      </c>
      <c r="G225" s="128">
        <v>13.6</v>
      </c>
      <c r="H225" s="128">
        <v>158</v>
      </c>
      <c r="I225" s="128" t="s">
        <v>244</v>
      </c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s="52" customFormat="1" ht="0.75" customHeight="1">
      <c r="A226" s="127" t="s">
        <v>245</v>
      </c>
      <c r="B226" s="128">
        <v>3</v>
      </c>
      <c r="C226" s="128">
        <v>60</v>
      </c>
      <c r="D226" s="128">
        <v>34</v>
      </c>
      <c r="E226" s="128">
        <v>9</v>
      </c>
      <c r="F226" s="128">
        <v>40</v>
      </c>
      <c r="G226" s="128">
        <v>13.4</v>
      </c>
      <c r="H226" s="128">
        <v>20</v>
      </c>
      <c r="I226" s="128" t="s">
        <v>246</v>
      </c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s="52" customFormat="1" ht="0.75" customHeight="1">
      <c r="A227" s="127" t="s">
        <v>247</v>
      </c>
      <c r="B227" s="128">
        <v>3</v>
      </c>
      <c r="C227" s="128">
        <v>60</v>
      </c>
      <c r="D227" s="128">
        <v>32.5</v>
      </c>
      <c r="E227" s="128">
        <v>10</v>
      </c>
      <c r="F227" s="128">
        <v>40</v>
      </c>
      <c r="G227" s="128">
        <v>12.3</v>
      </c>
      <c r="H227" s="128">
        <v>313</v>
      </c>
      <c r="I227" s="128" t="s">
        <v>248</v>
      </c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s="52" customFormat="1" ht="0.75" customHeight="1">
      <c r="A228" s="127" t="s">
        <v>249</v>
      </c>
      <c r="B228" s="128">
        <v>0</v>
      </c>
      <c r="C228" s="128">
        <v>60</v>
      </c>
      <c r="D228" s="128">
        <v>34</v>
      </c>
      <c r="E228" s="128">
        <v>9</v>
      </c>
      <c r="F228" s="128">
        <v>35</v>
      </c>
      <c r="G228" s="128">
        <v>11.6</v>
      </c>
      <c r="H228" s="128">
        <v>570</v>
      </c>
      <c r="I228" s="128" t="s">
        <v>250</v>
      </c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s="52" customFormat="1" ht="0.75" customHeight="1">
      <c r="A229" s="127" t="s">
        <v>251</v>
      </c>
      <c r="B229" s="128">
        <v>5</v>
      </c>
      <c r="C229" s="128">
        <v>60</v>
      </c>
      <c r="D229" s="128">
        <v>33.5</v>
      </c>
      <c r="E229" s="128">
        <v>10</v>
      </c>
      <c r="F229" s="128">
        <v>48</v>
      </c>
      <c r="G229" s="128">
        <v>15.7</v>
      </c>
      <c r="H229" s="128">
        <v>16</v>
      </c>
      <c r="I229" s="128" t="s">
        <v>252</v>
      </c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s="52" customFormat="1" ht="0.75" customHeight="1">
      <c r="A230" s="127" t="s">
        <v>253</v>
      </c>
      <c r="B230" s="128">
        <v>-3</v>
      </c>
      <c r="C230" s="128">
        <v>60</v>
      </c>
      <c r="D230" s="128">
        <v>29</v>
      </c>
      <c r="E230" s="128">
        <v>7</v>
      </c>
      <c r="F230" s="128">
        <v>40</v>
      </c>
      <c r="G230" s="128">
        <v>10</v>
      </c>
      <c r="H230" s="128">
        <v>964</v>
      </c>
      <c r="I230" s="128" t="s">
        <v>254</v>
      </c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s="52" customFormat="1" ht="0.75" customHeight="1">
      <c r="A231" s="127" t="s">
        <v>255</v>
      </c>
      <c r="B231" s="128">
        <v>5</v>
      </c>
      <c r="C231" s="128">
        <v>60</v>
      </c>
      <c r="D231" s="128">
        <v>32</v>
      </c>
      <c r="E231" s="128">
        <v>6</v>
      </c>
      <c r="F231" s="128">
        <v>48</v>
      </c>
      <c r="G231" s="128">
        <v>14.4</v>
      </c>
      <c r="H231" s="128">
        <v>54</v>
      </c>
      <c r="I231" s="128" t="s">
        <v>256</v>
      </c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s="52" customFormat="1" ht="0.75" customHeight="1">
      <c r="A232" s="127" t="s">
        <v>257</v>
      </c>
      <c r="B232" s="128">
        <v>5</v>
      </c>
      <c r="C232" s="128">
        <v>60</v>
      </c>
      <c r="D232" s="128">
        <v>32</v>
      </c>
      <c r="E232" s="128">
        <v>6.5</v>
      </c>
      <c r="F232" s="128">
        <v>45</v>
      </c>
      <c r="G232" s="128">
        <v>13.3</v>
      </c>
      <c r="H232" s="128">
        <v>122</v>
      </c>
      <c r="I232" s="128" t="s">
        <v>258</v>
      </c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s="52" customFormat="1" ht="0.75" customHeight="1">
      <c r="A233" s="127" t="s">
        <v>259</v>
      </c>
      <c r="B233" s="128" t="s">
        <v>107</v>
      </c>
      <c r="C233" s="128">
        <v>60</v>
      </c>
      <c r="D233" s="128">
        <v>31.5</v>
      </c>
      <c r="E233" s="128">
        <v>5</v>
      </c>
      <c r="F233" s="128">
        <v>60</v>
      </c>
      <c r="G233" s="128">
        <v>17.6</v>
      </c>
      <c r="H233" s="128">
        <v>21</v>
      </c>
      <c r="I233" s="128" t="s">
        <v>260</v>
      </c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s="52" customFormat="1" ht="0.75" customHeight="1">
      <c r="A234" s="127" t="s">
        <v>261</v>
      </c>
      <c r="B234" s="128" t="s">
        <v>107</v>
      </c>
      <c r="C234" s="128">
        <v>60</v>
      </c>
      <c r="D234" s="128">
        <v>30</v>
      </c>
      <c r="E234" s="128">
        <v>5</v>
      </c>
      <c r="F234" s="128">
        <v>65</v>
      </c>
      <c r="G234" s="128">
        <v>17.3</v>
      </c>
      <c r="H234" s="128">
        <v>170</v>
      </c>
      <c r="I234" s="128" t="s">
        <v>262</v>
      </c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s="52" customFormat="1" ht="0.75" customHeight="1">
      <c r="A235" s="127" t="s">
        <v>263</v>
      </c>
      <c r="B235" s="128">
        <v>0</v>
      </c>
      <c r="C235" s="128">
        <v>60</v>
      </c>
      <c r="D235" s="128">
        <v>34</v>
      </c>
      <c r="E235" s="128">
        <v>8</v>
      </c>
      <c r="F235" s="128">
        <v>40</v>
      </c>
      <c r="G235" s="128">
        <v>13.4</v>
      </c>
      <c r="H235" s="128">
        <v>515</v>
      </c>
      <c r="I235" s="128" t="s">
        <v>264</v>
      </c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s="52" customFormat="1" ht="0.75" customHeight="1">
      <c r="A236" s="127" t="s">
        <v>265</v>
      </c>
      <c r="B236" s="128">
        <v>5</v>
      </c>
      <c r="C236" s="128">
        <v>60</v>
      </c>
      <c r="D236" s="128">
        <v>33</v>
      </c>
      <c r="E236" s="128">
        <v>7</v>
      </c>
      <c r="F236" s="128">
        <v>45</v>
      </c>
      <c r="G236" s="128">
        <v>14.2</v>
      </c>
      <c r="H236" s="128">
        <v>39</v>
      </c>
      <c r="I236" s="128" t="s">
        <v>266</v>
      </c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s="52" customFormat="1" ht="0.75" customHeight="1">
      <c r="A237" s="127" t="s">
        <v>267</v>
      </c>
      <c r="B237" s="128">
        <v>5</v>
      </c>
      <c r="C237" s="128">
        <v>60</v>
      </c>
      <c r="D237" s="128">
        <v>31.5</v>
      </c>
      <c r="E237" s="128">
        <v>7.5</v>
      </c>
      <c r="F237" s="128">
        <v>60</v>
      </c>
      <c r="G237" s="128">
        <v>17.6</v>
      </c>
      <c r="H237" s="128">
        <v>14</v>
      </c>
      <c r="I237" s="128" t="s">
        <v>268</v>
      </c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s="52" customFormat="1" ht="0.75" customHeight="1">
      <c r="A238" s="127" t="s">
        <v>269</v>
      </c>
      <c r="B238" s="128" t="s">
        <v>107</v>
      </c>
      <c r="C238" s="128">
        <v>60</v>
      </c>
      <c r="D238" s="128">
        <v>30</v>
      </c>
      <c r="E238" s="128">
        <v>5</v>
      </c>
      <c r="F238" s="128">
        <v>65</v>
      </c>
      <c r="G238" s="128">
        <v>17.3</v>
      </c>
      <c r="H238" s="128">
        <v>259</v>
      </c>
      <c r="I238" s="128" t="s">
        <v>270</v>
      </c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s="52" customFormat="1" ht="0.75" customHeight="1">
      <c r="A239" s="127" t="s">
        <v>271</v>
      </c>
      <c r="B239" s="128" t="s">
        <v>107</v>
      </c>
      <c r="C239" s="128">
        <v>60</v>
      </c>
      <c r="D239" s="128">
        <v>30</v>
      </c>
      <c r="E239" s="128">
        <v>7.5</v>
      </c>
      <c r="F239" s="128">
        <v>48</v>
      </c>
      <c r="G239" s="128">
        <v>12.8</v>
      </c>
      <c r="H239" s="128">
        <v>40</v>
      </c>
      <c r="I239" s="128" t="s">
        <v>236</v>
      </c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s="52" customFormat="1" ht="0.75" customHeight="1">
      <c r="A240" s="127" t="s">
        <v>272</v>
      </c>
      <c r="B240" s="128">
        <v>3</v>
      </c>
      <c r="C240" s="128">
        <v>60</v>
      </c>
      <c r="D240" s="128">
        <v>32</v>
      </c>
      <c r="E240" s="128">
        <v>9</v>
      </c>
      <c r="F240" s="128">
        <v>52</v>
      </c>
      <c r="G240" s="128">
        <v>15.4</v>
      </c>
      <c r="H240" s="128">
        <v>18</v>
      </c>
      <c r="I240" s="128" t="s">
        <v>273</v>
      </c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s="52" customFormat="1" ht="0.75" customHeight="1">
      <c r="A241" s="127" t="s">
        <v>274</v>
      </c>
      <c r="B241" s="128" t="s">
        <v>107</v>
      </c>
      <c r="C241" s="128">
        <v>60</v>
      </c>
      <c r="D241" s="128">
        <v>31</v>
      </c>
      <c r="E241" s="128">
        <v>6</v>
      </c>
      <c r="F241" s="128">
        <v>60</v>
      </c>
      <c r="G241" s="128">
        <v>17</v>
      </c>
      <c r="H241" s="128">
        <v>156</v>
      </c>
      <c r="I241" s="128" t="s">
        <v>275</v>
      </c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s="52" customFormat="1" ht="0.75" customHeight="1">
      <c r="A242" s="127" t="s">
        <v>276</v>
      </c>
      <c r="B242" s="128">
        <v>0</v>
      </c>
      <c r="C242" s="128">
        <v>60</v>
      </c>
      <c r="D242" s="128">
        <v>31</v>
      </c>
      <c r="E242" s="128">
        <v>9</v>
      </c>
      <c r="F242" s="128">
        <v>50</v>
      </c>
      <c r="G242" s="128">
        <v>14.1</v>
      </c>
      <c r="H242" s="128">
        <v>545</v>
      </c>
      <c r="I242" s="128" t="s">
        <v>277</v>
      </c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s="52" customFormat="1" ht="0.75" customHeight="1">
      <c r="A243" s="127" t="s">
        <v>278</v>
      </c>
      <c r="B243" s="128" t="s">
        <v>107</v>
      </c>
      <c r="C243" s="128">
        <v>60</v>
      </c>
      <c r="D243" s="128">
        <v>31</v>
      </c>
      <c r="E243" s="128">
        <v>8</v>
      </c>
      <c r="F243" s="128">
        <v>52</v>
      </c>
      <c r="G243" s="128">
        <v>14.6</v>
      </c>
      <c r="H243" s="128">
        <v>2</v>
      </c>
      <c r="I243" s="128" t="s">
        <v>279</v>
      </c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s="52" customFormat="1" ht="0.75" customHeight="1">
      <c r="A244" s="127" t="s">
        <v>280</v>
      </c>
      <c r="B244" s="128">
        <v>2</v>
      </c>
      <c r="C244" s="128">
        <v>60</v>
      </c>
      <c r="D244" s="128">
        <v>30.5</v>
      </c>
      <c r="E244" s="128">
        <v>8</v>
      </c>
      <c r="F244" s="128">
        <v>50</v>
      </c>
      <c r="G244" s="128">
        <v>13.7</v>
      </c>
      <c r="H244" s="128">
        <v>224</v>
      </c>
      <c r="I244" s="128" t="s">
        <v>281</v>
      </c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0.75" customHeight="1">
      <c r="A245" s="127" t="s">
        <v>286</v>
      </c>
      <c r="B245" s="128">
        <v>-10</v>
      </c>
      <c r="C245" s="128">
        <v>67</v>
      </c>
      <c r="D245" s="128">
        <v>32</v>
      </c>
      <c r="E245" s="128">
        <v>11</v>
      </c>
      <c r="F245" s="128">
        <v>50</v>
      </c>
      <c r="G245" s="128"/>
      <c r="H245" s="128">
        <v>123</v>
      </c>
      <c r="I245" s="128" t="s">
        <v>287</v>
      </c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0.75" customHeight="1">
      <c r="A246" s="127" t="s">
        <v>289</v>
      </c>
      <c r="B246" s="128">
        <v>-10</v>
      </c>
      <c r="C246" s="128">
        <v>67</v>
      </c>
      <c r="D246" s="128">
        <v>34</v>
      </c>
      <c r="E246" s="128">
        <v>11</v>
      </c>
      <c r="F246" s="128">
        <v>50</v>
      </c>
      <c r="G246" s="128"/>
      <c r="H246" s="128">
        <v>123</v>
      </c>
      <c r="I246" s="128" t="s">
        <v>288</v>
      </c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1:26" ht="0.75" customHeight="1">
      <c r="A247" s="118" t="s">
        <v>290</v>
      </c>
      <c r="B247" s="118" t="s">
        <v>107</v>
      </c>
      <c r="C247" s="119" t="s">
        <v>107</v>
      </c>
      <c r="D247" s="120">
        <v>34</v>
      </c>
      <c r="E247" s="118">
        <v>11</v>
      </c>
      <c r="F247" s="118">
        <v>50</v>
      </c>
      <c r="G247" s="118" t="s">
        <v>107</v>
      </c>
      <c r="H247" s="118" t="s">
        <v>107</v>
      </c>
      <c r="I247" s="118" t="s">
        <v>107</v>
      </c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1:26" ht="0.75" customHeight="1">
      <c r="A248" s="118"/>
      <c r="B248" s="118"/>
      <c r="C248" s="119"/>
      <c r="D248" s="120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ht="0.75" customHeight="1">
      <c r="A249" s="118"/>
      <c r="B249" s="118"/>
      <c r="C249" s="119"/>
      <c r="D249" s="120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1:26" ht="0.75" customHeight="1">
      <c r="A250" s="118"/>
      <c r="B250" s="118"/>
      <c r="C250" s="119"/>
      <c r="D250" s="120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1:26" ht="0.75" customHeight="1">
      <c r="A251" s="118"/>
      <c r="B251" s="118"/>
      <c r="C251" s="119"/>
      <c r="D251" s="120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1:26" ht="0.75" customHeight="1">
      <c r="A252" s="118"/>
      <c r="B252" s="118"/>
      <c r="C252" s="119"/>
      <c r="D252" s="120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1:26" ht="0.75" customHeight="1">
      <c r="A253" s="118"/>
      <c r="B253" s="118"/>
      <c r="C253" s="119"/>
      <c r="D253" s="120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1:26" ht="0.75" customHeight="1">
      <c r="A254" s="118"/>
      <c r="B254" s="118"/>
      <c r="C254" s="119"/>
      <c r="D254" s="120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1:26" ht="0.75" customHeight="1">
      <c r="A255" s="118"/>
      <c r="B255" s="118"/>
      <c r="C255" s="119"/>
      <c r="D255" s="120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1:26" ht="0.75" customHeight="1">
      <c r="A256" s="118"/>
      <c r="B256" s="118"/>
      <c r="C256" s="119"/>
      <c r="D256" s="120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1:26" ht="0.75" customHeight="1">
      <c r="A257" s="118"/>
      <c r="B257" s="118"/>
      <c r="C257" s="119"/>
      <c r="D257" s="120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1:26" ht="0.75" customHeight="1">
      <c r="A258" s="118"/>
      <c r="B258" s="118"/>
      <c r="C258" s="119"/>
      <c r="D258" s="120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1:26" ht="0.75" customHeight="1">
      <c r="A259" s="118"/>
      <c r="B259" s="118"/>
      <c r="C259" s="119"/>
      <c r="D259" s="120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1:26" ht="0.75" customHeight="1">
      <c r="A260" s="118"/>
      <c r="B260" s="118"/>
      <c r="C260" s="119"/>
      <c r="D260" s="120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1:26" ht="0.75" customHeight="1">
      <c r="A261" s="118"/>
      <c r="B261" s="118"/>
      <c r="C261" s="119"/>
      <c r="D261" s="120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1:26" ht="0.75" customHeight="1">
      <c r="A262" s="118"/>
      <c r="B262" s="118"/>
      <c r="C262" s="119"/>
      <c r="D262" s="120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1:26" ht="0.75" customHeight="1">
      <c r="A263" s="118"/>
      <c r="B263" s="118"/>
      <c r="C263" s="119"/>
      <c r="D263" s="120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1:26" ht="0.75" customHeight="1">
      <c r="A264" s="118"/>
      <c r="B264" s="118"/>
      <c r="C264" s="119"/>
      <c r="D264" s="120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1:26" ht="0.75" customHeight="1">
      <c r="A265" s="118"/>
      <c r="B265" s="118"/>
      <c r="C265" s="119"/>
      <c r="D265" s="120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1:26" ht="0.75" customHeight="1">
      <c r="A266" s="118"/>
      <c r="B266" s="118"/>
      <c r="C266" s="119"/>
      <c r="D266" s="120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1:26" ht="0.75" customHeight="1">
      <c r="A267" s="118"/>
      <c r="B267" s="118"/>
      <c r="C267" s="119"/>
      <c r="D267" s="120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1:26" ht="0.75" customHeight="1">
      <c r="A268" s="118"/>
      <c r="B268" s="118"/>
      <c r="C268" s="119"/>
      <c r="D268" s="120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1:26" ht="0.75" customHeight="1">
      <c r="A269" s="118"/>
      <c r="B269" s="118"/>
      <c r="C269" s="119"/>
      <c r="D269" s="120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1:26" ht="0.75" customHeight="1">
      <c r="A270" s="118"/>
      <c r="B270" s="118"/>
      <c r="C270" s="119"/>
      <c r="D270" s="120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1:26" ht="0.75" customHeight="1">
      <c r="A271" s="118" t="s">
        <v>285</v>
      </c>
      <c r="B271" s="118"/>
      <c r="C271" s="119"/>
      <c r="D271" s="120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0.75" customHeight="1">
      <c r="A272" s="118"/>
      <c r="B272" s="118"/>
      <c r="C272" s="119"/>
      <c r="D272" s="120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1:26" ht="12" thickBot="1">
      <c r="A273" s="138"/>
      <c r="B273" s="138"/>
      <c r="C273" s="139"/>
      <c r="D273" s="140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spans="1:26" ht="12.75">
      <c r="A274" s="118"/>
      <c r="B274" s="118"/>
      <c r="C274" s="119"/>
      <c r="D274" s="120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1:26" ht="12.75">
      <c r="A275" s="118"/>
      <c r="B275" s="118"/>
      <c r="C275" s="119"/>
      <c r="D275" s="120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1:26" ht="12.75">
      <c r="A276" s="118"/>
      <c r="B276" s="118"/>
      <c r="C276" s="119"/>
      <c r="D276" s="120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1:26" ht="12.75">
      <c r="A277" s="118"/>
      <c r="B277" s="118"/>
      <c r="C277" s="119"/>
      <c r="D277" s="120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12.75">
      <c r="A278" s="118"/>
      <c r="B278" s="118"/>
      <c r="C278" s="119"/>
      <c r="D278" s="120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ht="12.75">
      <c r="A279" s="118"/>
      <c r="B279" s="118"/>
      <c r="C279" s="119"/>
      <c r="D279" s="120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1:26" ht="12.75">
      <c r="A280" s="118"/>
      <c r="B280" s="118"/>
      <c r="C280" s="119"/>
      <c r="D280" s="120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1:26" ht="12.75">
      <c r="A281" s="118"/>
      <c r="B281" s="118"/>
      <c r="C281" s="119"/>
      <c r="D281" s="120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1:26" ht="12.75">
      <c r="A282" s="118"/>
      <c r="B282" s="118"/>
      <c r="C282" s="119"/>
      <c r="D282" s="120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1:26" ht="12.75">
      <c r="A283" s="118"/>
      <c r="B283" s="118"/>
      <c r="C283" s="119"/>
      <c r="D283" s="120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1:26" ht="12.75">
      <c r="A284" s="118"/>
      <c r="B284" s="118"/>
      <c r="C284" s="119"/>
      <c r="D284" s="120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1:26" ht="12.75">
      <c r="A285" s="118"/>
      <c r="B285" s="118"/>
      <c r="C285" s="119"/>
      <c r="D285" s="120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spans="1:26" ht="12.75">
      <c r="A286" s="118"/>
      <c r="B286" s="118"/>
      <c r="C286" s="119"/>
      <c r="D286" s="120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1:26" ht="12.75">
      <c r="A287" s="118"/>
      <c r="B287" s="118"/>
      <c r="C287" s="119"/>
      <c r="D287" s="120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1:26" ht="12.75">
      <c r="A288" s="118"/>
      <c r="B288" s="118"/>
      <c r="C288" s="119"/>
      <c r="D288" s="120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1:26" ht="12.75">
      <c r="A289" s="118"/>
      <c r="B289" s="118"/>
      <c r="C289" s="119"/>
      <c r="D289" s="120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1:26" ht="12.75">
      <c r="A290" s="118"/>
      <c r="B290" s="118"/>
      <c r="C290" s="119"/>
      <c r="D290" s="120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1:26" ht="12.75">
      <c r="A291" s="118"/>
      <c r="B291" s="118"/>
      <c r="C291" s="119"/>
      <c r="D291" s="120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spans="1:26" ht="12.75">
      <c r="A292" s="118"/>
      <c r="B292" s="118"/>
      <c r="C292" s="119"/>
      <c r="D292" s="120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spans="1:26" ht="12.75">
      <c r="A293" s="118"/>
      <c r="B293" s="118"/>
      <c r="C293" s="119"/>
      <c r="D293" s="120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1:26" ht="12.75">
      <c r="A294" s="118"/>
      <c r="B294" s="118"/>
      <c r="C294" s="119"/>
      <c r="D294" s="120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1:26" ht="12.75">
      <c r="A295" s="118"/>
      <c r="B295" s="118"/>
      <c r="C295" s="119"/>
      <c r="D295" s="120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1:26" ht="12.75">
      <c r="A296" s="118"/>
      <c r="B296" s="118"/>
      <c r="C296" s="119"/>
      <c r="D296" s="120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1:26" ht="12.75">
      <c r="A297" s="118"/>
      <c r="B297" s="118"/>
      <c r="C297" s="119"/>
      <c r="D297" s="120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1:26" ht="12.75">
      <c r="A298" s="118"/>
      <c r="B298" s="118"/>
      <c r="C298" s="119"/>
      <c r="D298" s="120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2.75">
      <c r="A299" s="118"/>
      <c r="B299" s="118"/>
      <c r="C299" s="119"/>
      <c r="D299" s="120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2.75">
      <c r="A300" s="118"/>
      <c r="B300" s="118"/>
      <c r="C300" s="119"/>
      <c r="D300" s="120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2.75">
      <c r="A301" s="118"/>
      <c r="B301" s="118"/>
      <c r="C301" s="119"/>
      <c r="D301" s="120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2.75">
      <c r="A302" s="118"/>
      <c r="B302" s="118"/>
      <c r="C302" s="119"/>
      <c r="D302" s="120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1:26" ht="12.75">
      <c r="A303" s="118"/>
      <c r="B303" s="118"/>
      <c r="C303" s="119"/>
      <c r="D303" s="120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1:26" ht="12.75">
      <c r="A304" s="118"/>
      <c r="B304" s="118"/>
      <c r="C304" s="119"/>
      <c r="D304" s="120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2.75">
      <c r="A305" s="118"/>
      <c r="B305" s="118"/>
      <c r="C305" s="119"/>
      <c r="D305" s="120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2.75">
      <c r="A306" s="118"/>
      <c r="B306" s="118"/>
      <c r="C306" s="119"/>
      <c r="D306" s="120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2.75">
      <c r="A307" s="118"/>
      <c r="B307" s="118"/>
      <c r="C307" s="119"/>
      <c r="D307" s="120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1:26" ht="12.75">
      <c r="A308" s="118"/>
      <c r="B308" s="118"/>
      <c r="C308" s="119"/>
      <c r="D308" s="120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ht="12.75">
      <c r="A309" s="118"/>
      <c r="B309" s="118"/>
      <c r="C309" s="119"/>
      <c r="D309" s="120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1:26" ht="12.75">
      <c r="A310" s="118"/>
      <c r="B310" s="118"/>
      <c r="C310" s="119"/>
      <c r="D310" s="120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2.75">
      <c r="A311" s="118"/>
      <c r="B311" s="118"/>
      <c r="C311" s="119"/>
      <c r="D311" s="120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2.75">
      <c r="A312" s="118"/>
      <c r="B312" s="118"/>
      <c r="C312" s="119"/>
      <c r="D312" s="120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1:26" ht="12.75">
      <c r="A313" s="118"/>
      <c r="B313" s="118"/>
      <c r="C313" s="119"/>
      <c r="D313" s="120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1:26" ht="12.75">
      <c r="A314" s="118"/>
      <c r="B314" s="118"/>
      <c r="C314" s="119"/>
      <c r="D314" s="120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2.75">
      <c r="A315" s="118"/>
      <c r="B315" s="118"/>
      <c r="C315" s="119"/>
      <c r="D315" s="120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2.75">
      <c r="A316" s="118"/>
      <c r="B316" s="118"/>
      <c r="C316" s="119"/>
      <c r="D316" s="120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12.75">
      <c r="A317" s="118"/>
      <c r="B317" s="118"/>
      <c r="C317" s="119"/>
      <c r="D317" s="120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1:26" ht="12.75">
      <c r="A318" s="118"/>
      <c r="B318" s="118"/>
      <c r="C318" s="119"/>
      <c r="D318" s="120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2.75">
      <c r="A319" s="118"/>
      <c r="B319" s="118"/>
      <c r="C319" s="119"/>
      <c r="D319" s="120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2.75">
      <c r="A320" s="118"/>
      <c r="B320" s="118"/>
      <c r="C320" s="119"/>
      <c r="D320" s="120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2.75">
      <c r="A321" s="118"/>
      <c r="B321" s="118"/>
      <c r="C321" s="119"/>
      <c r="D321" s="120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2.75">
      <c r="A322" s="118"/>
      <c r="B322" s="118"/>
      <c r="C322" s="119"/>
      <c r="D322" s="120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ht="12.75">
      <c r="A323" s="118"/>
      <c r="B323" s="118"/>
      <c r="C323" s="119"/>
      <c r="D323" s="120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1:26" ht="12.75">
      <c r="A324" s="118"/>
      <c r="B324" s="118"/>
      <c r="C324" s="119"/>
      <c r="D324" s="120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2.75">
      <c r="A325" s="118"/>
      <c r="B325" s="118"/>
      <c r="C325" s="119"/>
      <c r="D325" s="120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2.75">
      <c r="A326" s="118"/>
      <c r="B326" s="118"/>
      <c r="C326" s="119"/>
      <c r="D326" s="120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2.75">
      <c r="A327" s="118"/>
      <c r="B327" s="118"/>
      <c r="C327" s="119"/>
      <c r="D327" s="120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2.75">
      <c r="A328" s="118"/>
      <c r="B328" s="118"/>
      <c r="C328" s="119"/>
      <c r="D328" s="120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ht="12.75">
      <c r="A329" s="118"/>
      <c r="B329" s="118"/>
      <c r="C329" s="119"/>
      <c r="D329" s="120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1:26" ht="12.75">
      <c r="A330" s="118"/>
      <c r="B330" s="118"/>
      <c r="C330" s="119"/>
      <c r="D330" s="120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2.75">
      <c r="A331" s="118"/>
      <c r="B331" s="118"/>
      <c r="C331" s="119"/>
      <c r="D331" s="120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2.75">
      <c r="A332" s="118"/>
      <c r="B332" s="118"/>
      <c r="C332" s="119"/>
      <c r="D332" s="120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1:26" ht="12.75">
      <c r="A333" s="118"/>
      <c r="B333" s="118"/>
      <c r="C333" s="119"/>
      <c r="D333" s="120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1:26" ht="12.75">
      <c r="A334" s="118"/>
      <c r="B334" s="118"/>
      <c r="C334" s="119"/>
      <c r="D334" s="120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1:26" ht="12.75">
      <c r="A335" s="118"/>
      <c r="B335" s="118"/>
      <c r="C335" s="119"/>
      <c r="D335" s="120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spans="1:26" ht="12.75">
      <c r="A336" s="118"/>
      <c r="B336" s="118"/>
      <c r="C336" s="119"/>
      <c r="D336" s="120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1:26" ht="12.75">
      <c r="A337" s="118"/>
      <c r="B337" s="118"/>
      <c r="C337" s="119"/>
      <c r="D337" s="120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1:26" ht="12.75">
      <c r="A338" s="118"/>
      <c r="B338" s="118"/>
      <c r="C338" s="119"/>
      <c r="D338" s="120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1:26" ht="12.75">
      <c r="A339" s="118"/>
      <c r="B339" s="118"/>
      <c r="C339" s="119"/>
      <c r="D339" s="120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1:26" ht="12.75">
      <c r="A340" s="118"/>
      <c r="B340" s="118"/>
      <c r="C340" s="119"/>
      <c r="D340" s="120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1:26" ht="12.75">
      <c r="A341" s="118"/>
      <c r="B341" s="118"/>
      <c r="C341" s="119"/>
      <c r="D341" s="120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spans="1:26" s="52" customFormat="1" ht="12.75">
      <c r="A342" s="127"/>
      <c r="B342" s="128"/>
      <c r="C342" s="128"/>
      <c r="D342" s="128"/>
      <c r="E342" s="128"/>
      <c r="F342" s="128"/>
      <c r="G342" s="128"/>
      <c r="H342" s="128"/>
      <c r="I342" s="128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s="52" customFormat="1" ht="12.75">
      <c r="A343" s="127"/>
      <c r="B343" s="128"/>
      <c r="C343" s="128"/>
      <c r="D343" s="128"/>
      <c r="E343" s="128"/>
      <c r="F343" s="128"/>
      <c r="G343" s="128"/>
      <c r="H343" s="128"/>
      <c r="I343" s="128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2.75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18"/>
      <c r="Z344" s="118"/>
    </row>
    <row r="345" spans="1:26" ht="12.7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18"/>
      <c r="Z345" s="118"/>
    </row>
    <row r="346" spans="1:26" ht="12.7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18"/>
      <c r="Z346" s="118"/>
    </row>
    <row r="347" spans="1:26" ht="12.75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18"/>
      <c r="Z347" s="118"/>
    </row>
    <row r="348" spans="1:26" ht="12.7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18"/>
      <c r="Z348" s="118"/>
    </row>
    <row r="349" spans="1:26" ht="12.75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18"/>
      <c r="Z349" s="118"/>
    </row>
    <row r="350" spans="1:26" ht="12.7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18"/>
      <c r="Z350" s="118"/>
    </row>
    <row r="351" spans="1:26" ht="12.75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18"/>
      <c r="Z351" s="118"/>
    </row>
    <row r="352" spans="1:26" ht="12.75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18"/>
      <c r="Z352" s="118"/>
    </row>
    <row r="353" spans="1:26" ht="12.75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18"/>
      <c r="Z353" s="118"/>
    </row>
    <row r="354" spans="1:26" ht="12.7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18"/>
      <c r="Z354" s="118"/>
    </row>
    <row r="355" spans="1:26" ht="12.7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18"/>
      <c r="Z355" s="118"/>
    </row>
    <row r="356" spans="1:24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</row>
    <row r="357" spans="1:24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</row>
    <row r="358" spans="1:24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</row>
    <row r="359" spans="1:24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</row>
    <row r="360" spans="1:24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</row>
    <row r="361" spans="1:24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</row>
    <row r="362" spans="1:24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</row>
    <row r="363" spans="1:24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</row>
    <row r="364" spans="1:24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</row>
    <row r="365" spans="1:24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</row>
    <row r="366" spans="1:24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</row>
    <row r="367" spans="1:24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</row>
    <row r="368" spans="1:24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</row>
    <row r="369" spans="1:24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</row>
    <row r="370" spans="1:24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</row>
    <row r="371" spans="1:24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</row>
  </sheetData>
  <sheetProtection algorithmName="SHA-512" hashValue="FQloyRGQfq+wh8VFvZqD5Et/2fJRN5PoDeBd5Ix0ZdJCE7NcBOC+L7FVNRhmFPFKKpUmqbYyrGHeA0xUct/o4g==" saltValue="qxVfT54DQIqhcFq91Tde0g==" spinCount="100000" sheet="1" objects="1" scenarios="1" formatCells="0" formatColumns="0" formatRows="0"/>
  <mergeCells count="61">
    <mergeCell ref="A84:N84"/>
    <mergeCell ref="L31:N31"/>
    <mergeCell ref="A67:N67"/>
    <mergeCell ref="F74:N74"/>
    <mergeCell ref="A68:A70"/>
    <mergeCell ref="A71:A73"/>
    <mergeCell ref="I68:K68"/>
    <mergeCell ref="B69:C69"/>
    <mergeCell ref="B70:C70"/>
    <mergeCell ref="B71:C71"/>
    <mergeCell ref="B72:C72"/>
    <mergeCell ref="F68:G70"/>
    <mergeCell ref="F71:G71"/>
    <mergeCell ref="F72:G72"/>
    <mergeCell ref="F73:G73"/>
    <mergeCell ref="F75:G75"/>
    <mergeCell ref="L17:N17"/>
    <mergeCell ref="A124:F124"/>
    <mergeCell ref="B125:C125"/>
    <mergeCell ref="D125:F125"/>
    <mergeCell ref="L21:N21"/>
    <mergeCell ref="L33:N33"/>
    <mergeCell ref="L25:N25"/>
    <mergeCell ref="L26:N26"/>
    <mergeCell ref="L27:N27"/>
    <mergeCell ref="L28:N28"/>
    <mergeCell ref="L29:N29"/>
    <mergeCell ref="B81:N81"/>
    <mergeCell ref="B80:N80"/>
    <mergeCell ref="A80:A81"/>
    <mergeCell ref="L30:N30"/>
    <mergeCell ref="L32:N32"/>
    <mergeCell ref="M4:N4"/>
    <mergeCell ref="M5:N5"/>
    <mergeCell ref="B74:C74"/>
    <mergeCell ref="A25:A33"/>
    <mergeCell ref="A17:A24"/>
    <mergeCell ref="A15:B16"/>
    <mergeCell ref="A14:N14"/>
    <mergeCell ref="L15:N16"/>
    <mergeCell ref="L22:N22"/>
    <mergeCell ref="L23:N23"/>
    <mergeCell ref="L24:N24"/>
    <mergeCell ref="M6:N6"/>
    <mergeCell ref="L18:N18"/>
    <mergeCell ref="L19:N19"/>
    <mergeCell ref="L20:N20"/>
    <mergeCell ref="B68:C68"/>
    <mergeCell ref="B73:C73"/>
    <mergeCell ref="B79:C79"/>
    <mergeCell ref="B75:C75"/>
    <mergeCell ref="B77:C77"/>
    <mergeCell ref="F79:G79"/>
    <mergeCell ref="A76:A77"/>
    <mergeCell ref="B76:C76"/>
    <mergeCell ref="B78:C78"/>
    <mergeCell ref="A78:A79"/>
    <mergeCell ref="H79:J79"/>
    <mergeCell ref="F76:G76"/>
    <mergeCell ref="F78:N78"/>
    <mergeCell ref="F77:G77"/>
  </mergeCells>
  <conditionalFormatting sqref="A127">
    <cfRule type="cellIs" priority="1" dxfId="0" operator="equal" stopIfTrue="1">
      <formula>"Roma"</formula>
    </cfRule>
  </conditionalFormatting>
  <dataValidations count="1" disablePrompts="1">
    <dataValidation type="list" allowBlank="1" showInputMessage="1" showErrorMessage="1" prompt="Efficienza filtri" sqref="E74:E75">
      <formula1>$N$131:$N$144</formula1>
    </dataValidation>
  </dataValidations>
  <printOptions/>
  <pageMargins left="0.75" right="0.75" top="1" bottom="1" header="0.5" footer="0.5"/>
  <pageSetup horizontalDpi="600" verticalDpi="600" orientation="portrait" paperSize="9" scale="70" r:id="rId6"/>
  <drawing r:id="rId3"/>
  <legacyDrawing r:id="rId2"/>
  <controls>
    <control shapeId="9218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E.&amp;A. Energia e Ambiente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Mancini</dc:creator>
  <cp:keywords/>
  <dc:description/>
  <cp:lastModifiedBy>Utente</cp:lastModifiedBy>
  <cp:lastPrinted>2006-10-11T08:16:28Z</cp:lastPrinted>
  <dcterms:created xsi:type="dcterms:W3CDTF">2003-05-02T14:00:46Z</dcterms:created>
  <dcterms:modified xsi:type="dcterms:W3CDTF">2023-02-04T07:40:23Z</dcterms:modified>
  <cp:category/>
  <cp:version/>
  <cp:contentType/>
  <cp:contentStatus/>
</cp:coreProperties>
</file>